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租赁补贴和棚户区改造" sheetId="1" r:id="rId1"/>
    <sheet name="城镇老旧小区改造" sheetId="2" r:id="rId2"/>
    <sheet name="2020年财力系数" sheetId="3" state="hidden" r:id="rId3"/>
    <sheet name="综合系数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q">'[7]国家'!#REF!</definedName>
    <definedName name="\w">'[8]国家'!#REF!</definedName>
    <definedName name="\z">'[9]中央'!#REF!</definedName>
    <definedName name="\zz">'[10]中央'!#REF!</definedName>
    <definedName name="_00000" hidden="1">#REF!</definedName>
    <definedName name="_Fill" hidden="1">'[3]eqpmad2'!#REF!</definedName>
    <definedName name="_Order1" hidden="1">255</definedName>
    <definedName name="_Order2" hidden="1">255</definedName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aa">'[9]中央'!#REF!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 hidden="1">#REF!</definedName>
    <definedName name="bizhong">'[8]国家'!#REF!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d">#N/A</definedName>
    <definedName name="ddad">#N/A</definedName>
    <definedName name="ddagagsgdsa">#N/A</definedName>
    <definedName name="dddd">'[11]人民银行'!#REF!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'[12]P1012001'!$A$6:$E$117</definedName>
    <definedName name="gxxe20032">'[13]P1012001'!$A$6:$E$117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_xlnm.Print_Area">#N/A</definedName>
    <definedName name="_xlnm.Print_Titles" localSheetId="0">'租赁补贴和棚户区改造'!$3:$4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heet1">#REF!</definedName>
    <definedName name="ssfafag">#N/A</definedName>
    <definedName name="X">'[14]投入'!#REF!</definedName>
    <definedName name="xxxx">'[11]人民银行'!#REF!</definedName>
    <definedName name="本年">'[15]1-4余额表'!$L$3</definedName>
    <definedName name="成本差异系数">VLOOKUP('[16]公路里程'!$C1,'[17]差异系数'!$A$6:$C$229,3,)</definedName>
    <definedName name="城市维护费">VLOOKUP('[16]公路里程'!$D1,'[18]2009'!$A$10:$AS$255,40,)</definedName>
    <definedName name="村级支出">VLOOKUP('[16]公路里程'!$D1,'[19]L24'!$B$7:$Y$4958,9,)</definedName>
    <definedName name="当年">'[20]1-1余额表'!$L$1</definedName>
    <definedName name="地方病防治系数">VLOOKUP('[16]公路里程'!$C1,'[17]data'!$C$6:$AR$210,42,)</definedName>
    <definedName name="地区">OFFSET('[20]1-1余额表'!$A$7,,,COUNTA('[20]1-1余额表'!$A:$A)-1)</definedName>
    <definedName name="地区名称">'[21]01北京市'!#REF!</definedName>
    <definedName name="公共安全部门">VLOOKUP('[16]公路里程'!$D1,'[18]2009'!$A$10:$AS$255,33,)</definedName>
    <definedName name="公司主管部门">'[22]有效性列表'!$B$2:$B$7</definedName>
    <definedName name="行政部门">VLOOKUP('[16]公路里程'!$D1,'[18]2009'!$A$10:$AS$255,30,)</definedName>
    <definedName name="行政区划">'[22]区划对应表'!$A$20:$A$36</definedName>
    <definedName name="行政区划级次">'[22]有效性列表'!$A$2:$A$6</definedName>
    <definedName name="行政区划名称">#REF!</definedName>
    <definedName name="汇率">#REF!</definedName>
    <definedName name="交通费">VLOOKUP('[24]经费权重'!$B1,'[25]分县数据'!$A$9:$BA$258,23,)</definedName>
    <definedName name="教育部门">VLOOKUP('[16]公路里程'!$D1,'[18]2009'!$A$10:$AS$255,34,)</definedName>
    <definedName name="离退休">VLOOKUP('[16]公路里程'!$D1,'[26]Sheet1'!$A$3:$J$252,2,)</definedName>
    <definedName name="林业部门">VLOOKUP('[16]公路里程'!$D1,'[26]Sheet1'!$A$3:$J$252,6,)</definedName>
    <definedName name="农业部门">VLOOKUP('[16]公路里程'!$D1,'[26]Sheet1'!$A$7:$J$252,5,)</definedName>
    <definedName name="平台法人性质">'[27]参数表'!$D$2:$D$4</definedName>
    <definedName name="其他支出">VLOOKUP('[16]公路里程'!$D1,'[18]2009'!$A$10:$AS$255,45,)</definedName>
    <definedName name="取暖费">VLOOKUP('[24]经费权重'!$B1,'[25]分县数据'!$A$9:$BA$258,21,)</definedName>
    <definedName name="去年">'[15]1-4余额表'!$L$4</definedName>
    <definedName name="全部担保">OFFSET('[20]1-1余额表'!$G$7,,,COUNTA('[20]1-1余额表'!$G:$G)-1)</definedName>
    <definedName name="全部一般">OFFSET('[20]1-1余额表'!$E$7,,,COUNTA('[20]1-1余额表'!$E:$E)-1)</definedName>
    <definedName name="全部余额">OFFSET('[20]1-1余额表'!$C$7,,,COUNTA('[20]1-1余额表'!$C:$C)-1)</definedName>
    <definedName name="全部直接">OFFSET('[20]1-1余额表'!$D$7,,,COUNTA('[20]1-1余额表'!$D:$D)-1)</definedName>
    <definedName name="全部专项">OFFSET('[20]1-1余额表'!$F$7,,,COUNTA('[20]1-1余额表'!$F:$F)-1)</definedName>
    <definedName name="全额差额比例">'[28]C01-1'!#REF!</definedName>
    <definedName name="人员经费">VLOOKUP('[24]经费权重'!$B1,'[25]分县数据'!$A$9:$BA$258,4,)+VLOOKUP('[24]经费权重'!$B1,'[25]分县数据'!$A$9:$BA$258,39,)</definedName>
    <definedName name="上年">'[15]1-4余额表'!$L$2</definedName>
    <definedName name="社保">#N/A</definedName>
    <definedName name="社会保障支出">VLOOKUP('[16]公路里程'!$D1,'[29]2007'!$A$10:$AS$257,29,)</definedName>
    <definedName name="深">'[9]中央'!#REF!</definedName>
    <definedName name="深圳3">'[8]国家'!#REF!</definedName>
    <definedName name="深证">'[28]C01-1'!#REF!</definedName>
    <definedName name="深证2">'[7]国家'!#REF!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担保">OFFSET('[20]2-11担保分级表'!$C$6,,,COUNTA('[20]2-11担保分级表'!$C:$C)-1)</definedName>
    <definedName name="省级一般">OFFSET('[20]2-7一般分级表'!$C$6,,,COUNTA('[20]2-7一般分级表'!$C:$C)-1)</definedName>
    <definedName name="省级余额">OFFSET('[20]2-1余额分级表'!$C$6,,,COUNTA('[20]2-1余额分级表'!$C:$C)-1)</definedName>
    <definedName name="省级直接">OFFSET('[20]2-5直接分级表'!$C$6,,,COUNTA('[20]2-5直接分级表'!$C:$C)-1)</definedName>
    <definedName name="省级专项">OFFSET('[20]2-9专项分级表'!$C$6,,,COUNTA('[20]2-9专项分级表'!$C:$C)-1)</definedName>
    <definedName name="省区">'[30]总表'!$B$12:$B$47</definedName>
    <definedName name="市级担保">OFFSET('[20]2-11担保分级表'!$E$6,,,COUNTA('[20]2-11担保分级表'!$E:$E)-1)</definedName>
    <definedName name="市级一般">OFFSET('[20]2-7一般分级表'!$E$6,,,COUNTA('[20]2-7一般分级表'!$E:$E)-1)</definedName>
    <definedName name="市级余额">OFFSET('[20]2-1余额分级表'!$E$6,,,COUNTA('[20]2-1余额分级表'!$E:$E)-1)</definedName>
    <definedName name="市级直接">OFFSET('[20]2-5直接分级表'!$E$6,,,COUNTA('[20]2-5直接分级表'!$E:$E)-1)</definedName>
    <definedName name="市级专项">OFFSET('[20]2-9专项分级表'!$E$6,,,COUNTA('[20]2-9专项分级表'!$E:$E)-1)</definedName>
    <definedName name="市县编码及名称">'[31]市县名单'!$D$2:$D$52</definedName>
    <definedName name="是否立项">'[32]区划对应表'!$E$1:$E$2</definedName>
    <definedName name="水利部门">VLOOKUP('[16]公路里程'!$D1,'[26]Sheet1'!$A$3:$J$252,7,)</definedName>
    <definedName name="四季度">'[28]C01-1'!#REF!</definedName>
    <definedName name="卫生部门">VLOOKUP('[16]公路里程'!$D1,'[18]2009'!$A$10:$AS$255,38,)</definedName>
    <definedName name="位次d">'[33]四月份月报'!#REF!</definedName>
    <definedName name="文体广部门">VLOOKUP('[16]公路里程'!$D1,'[18]2009'!$A$10:$AS$255,36,)</definedName>
    <definedName name="县级担保">OFFSET('[20]2-11担保分级表'!$G$6,,,COUNTA('[20]2-11担保分级表'!$G:$G)-1)</definedName>
    <definedName name="县级一般">OFFSET('[20]2-7一般分级表'!$G$6,,,COUNTA('[20]2-7一般分级表'!$G:$G)-1)</definedName>
    <definedName name="县级余额">OFFSET('[20]2-1余额分级表'!$G$6,,,COUNTA('[20]2-1余额分级表'!$G:$G)-1)</definedName>
    <definedName name="县级直接">OFFSET('[20]2-5直接分级表'!$G$6,,,COUNTA('[20]2-5直接分级表'!$G:$G)-1)</definedName>
    <definedName name="县级专项">OFFSET('[20]2-9专项分级表'!$G$6,,,COUNTA('[20]2-9专项分级表'!$G:$G)-1)</definedName>
    <definedName name="乡级担保">OFFSET('[20]2-11担保分级表'!$I$6,,,COUNTA('[20]2-11担保分级表'!$I:$I)-1)</definedName>
    <definedName name="乡级一般">OFFSET('[20]2-7一般分级表'!$I$6,,,COUNTA('[20]2-7一般分级表'!$I:$I)-1)</definedName>
    <definedName name="乡级余额">OFFSET('[20]2-1余额分级表'!$I$6,,,COUNTA('[20]2-1余额分级表'!$I:$I)-1)</definedName>
    <definedName name="乡级直接">OFFSET('[20]2-5直接分级表'!$I$6,,,COUNTA('[20]2-5直接分级表'!$I:$I)-1)</definedName>
    <definedName name="乡级专项">OFFSET('[20]2-9专项分级表'!$I$6,,,COUNTA('[20]2-9专项分级表'!$I:$I)-1)</definedName>
    <definedName name="项目类型">'[34]基础数据'!$A$1:$A$66</definedName>
    <definedName name="性别">'[35]基础编码'!$H$2:$H$3</definedName>
    <definedName name="学历">'[35]基础编码'!$S$2:$S$9</definedName>
    <definedName name="银行贷款所在地">'[32]区划对应表'!$D$1:$D$202</definedName>
    <definedName name="银行类型二">'[34]基础数据'!$E$1:$E$216</definedName>
    <definedName name="银行类型一">'[34]基础数据'!$C$1:$C$21</definedName>
    <definedName name="政策性挂账">OFFSET('[20]1-1余额表'!$H$7,,,COUNTA('[20]1-1余额表'!$H:$H)-1)</definedName>
    <definedName name="支出">'[36]P1012001'!$A$6:$E$117</definedName>
    <definedName name="总支出">VLOOKUP('[24]经费权重'!$B1,'[25]分县数据'!$A$9:$BA$258,3,)</definedName>
    <definedName name="_xlnm.Print_Area" localSheetId="0">'租赁补贴和棚户区改造'!$A$2:$N$63</definedName>
    <definedName name="_xlnm._FilterDatabase" localSheetId="2" hidden="1">'2020年财力系数'!$A$1:$C$57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初步计划量未确定，建议年中清算</t>
        </r>
      </text>
    </comment>
    <comment ref="H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初步计划量未确定，建议年中清算
</t>
        </r>
      </text>
    </comment>
    <comment ref="H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初步计划量未确定，建议年中清算</t>
        </r>
      </text>
    </comment>
    <comment ref="C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该建设量为十四五规划初定计划，建议年中清算</t>
        </r>
      </text>
    </comment>
  </commentList>
</comments>
</file>

<file path=xl/sharedStrings.xml><?xml version="1.0" encoding="utf-8"?>
<sst xmlns="http://schemas.openxmlformats.org/spreadsheetml/2006/main" count="278" uniqueCount="120">
  <si>
    <t>附件1</t>
  </si>
  <si>
    <t>2022年提前下达中央保障性安居工程补助资金（租赁补贴和棚户区改造）分配表（计划为预估值）</t>
  </si>
  <si>
    <t>序号</t>
  </si>
  <si>
    <t>城市</t>
  </si>
  <si>
    <t>棚户区改造</t>
  </si>
  <si>
    <t>实施发放租赁补贴</t>
  </si>
  <si>
    <t>总补助金额（万元）</t>
  </si>
  <si>
    <t>建设计划
（套）</t>
  </si>
  <si>
    <t>财力倾斜系数</t>
  </si>
  <si>
    <t>分配
比重</t>
  </si>
  <si>
    <t>分配
权重</t>
  </si>
  <si>
    <t>补助金额
（万元）</t>
  </si>
  <si>
    <t>发放计划
（户）</t>
  </si>
  <si>
    <t>租金及需求等综合系数</t>
  </si>
  <si>
    <t>广州市</t>
  </si>
  <si>
    <t>珠海市</t>
  </si>
  <si>
    <t>汕头市（不含以下市县）</t>
  </si>
  <si>
    <t>南澳县</t>
  </si>
  <si>
    <t>佛山市（不含以下市县）</t>
  </si>
  <si>
    <t>顺德区</t>
  </si>
  <si>
    <t>韶关市（不含以下市县）</t>
  </si>
  <si>
    <t>南雄市</t>
  </si>
  <si>
    <t>仁化县</t>
  </si>
  <si>
    <t>乳源瑶族自治县</t>
  </si>
  <si>
    <t>翁源县</t>
  </si>
  <si>
    <t>河源市（不含以下市县）</t>
  </si>
  <si>
    <t>紫金县</t>
  </si>
  <si>
    <t>连平县</t>
  </si>
  <si>
    <t>龙川县</t>
  </si>
  <si>
    <t>梅州市（不含以下市县）</t>
  </si>
  <si>
    <t>兴宁市</t>
  </si>
  <si>
    <t>五华县</t>
  </si>
  <si>
    <t>丰顺县</t>
  </si>
  <si>
    <t>大埔县</t>
  </si>
  <si>
    <t>惠州市（不含以下市县）</t>
  </si>
  <si>
    <t>博罗县</t>
  </si>
  <si>
    <t>汕尾市（不含以下市县）</t>
  </si>
  <si>
    <t>陆河县</t>
  </si>
  <si>
    <t>陆丰市</t>
  </si>
  <si>
    <t>海丰县</t>
  </si>
  <si>
    <t>东莞市</t>
  </si>
  <si>
    <t>中山市</t>
  </si>
  <si>
    <t>江门市</t>
  </si>
  <si>
    <t>阳江市（不含以下市县）</t>
  </si>
  <si>
    <t>阳春市</t>
  </si>
  <si>
    <t>湛江市（不含以下市县）</t>
  </si>
  <si>
    <t>徐闻县</t>
  </si>
  <si>
    <t>廉江市</t>
  </si>
  <si>
    <t>雷州市</t>
  </si>
  <si>
    <t>茂名市（不含以下市县）</t>
  </si>
  <si>
    <t>高州市</t>
  </si>
  <si>
    <t>化州市</t>
  </si>
  <si>
    <t>肇庆市（不含以下市县）</t>
  </si>
  <si>
    <t>封开县</t>
  </si>
  <si>
    <t>怀集县</t>
  </si>
  <si>
    <t>德庆县</t>
  </si>
  <si>
    <t>广宁县</t>
  </si>
  <si>
    <t>清远市（不含以下市县）</t>
  </si>
  <si>
    <t>英德市</t>
  </si>
  <si>
    <t>连山壮族瑶族自治县</t>
  </si>
  <si>
    <t>连南瑶族自治县</t>
  </si>
  <si>
    <t>潮州市（不含以下市县）</t>
  </si>
  <si>
    <t>饶平县</t>
  </si>
  <si>
    <t>揭阳市（不含以下市县）</t>
  </si>
  <si>
    <t>普宁市</t>
  </si>
  <si>
    <t>揭西县</t>
  </si>
  <si>
    <t>惠来县</t>
  </si>
  <si>
    <t>云浮市（不含以下市县）</t>
  </si>
  <si>
    <t>罗定市</t>
  </si>
  <si>
    <t>新兴县</t>
  </si>
  <si>
    <t>合计</t>
  </si>
  <si>
    <t>–</t>
  </si>
  <si>
    <t>备注：
2022年度中央财政补助资金提前下达了16519万元，其中租赁补贴13872万元、棚户区改造2647万元。</t>
  </si>
  <si>
    <t>2022年提前下达中央保障性安居工程补助资金（城镇老旧小区改造）分配方案</t>
  </si>
  <si>
    <t>市县序号</t>
  </si>
  <si>
    <t>涉及户数（户）</t>
  </si>
  <si>
    <t>涉及楼栋数（栋）</t>
  </si>
  <si>
    <t>涉及建筑面积（万平方米）</t>
  </si>
  <si>
    <t>涉及小区数（个）</t>
  </si>
  <si>
    <t>财政补助系数</t>
  </si>
  <si>
    <t>分配金额（万元）</t>
  </si>
  <si>
    <t>汕头市（不含省直管县）</t>
  </si>
  <si>
    <t>佛山市（不含省直管县）</t>
  </si>
  <si>
    <t>韶关市（不含省直管县）</t>
  </si>
  <si>
    <t>乳源县</t>
  </si>
  <si>
    <t>河源市（不含省直管县）</t>
  </si>
  <si>
    <t>梅州市（不含省直管县）</t>
  </si>
  <si>
    <t>惠州市（不含省直管县）</t>
  </si>
  <si>
    <t>汕尾市（不含省直管县）</t>
  </si>
  <si>
    <t>阳江市</t>
  </si>
  <si>
    <t>湛江市（不含省直管县）</t>
  </si>
  <si>
    <t>茂名市（不含省直管县）</t>
  </si>
  <si>
    <t>肇庆市（不含省直管县）</t>
  </si>
  <si>
    <t>清远市（不含省直管县）</t>
  </si>
  <si>
    <t>连南县</t>
  </si>
  <si>
    <t>潮州市（不含省直管县）</t>
  </si>
  <si>
    <t>揭阳市（不含省直管县）</t>
  </si>
  <si>
    <t>云浮市（不含省直管县）</t>
  </si>
  <si>
    <t>市县</t>
  </si>
  <si>
    <t>财力系数</t>
  </si>
  <si>
    <t>档</t>
  </si>
  <si>
    <t>市县个数</t>
  </si>
  <si>
    <t>1以下</t>
  </si>
  <si>
    <t>（其他）</t>
  </si>
  <si>
    <t>1-2</t>
  </si>
  <si>
    <t>（南澳、乳源、博罗、汕尾、阳江、连山、潮州、揭阳、云浮、新兴）</t>
  </si>
  <si>
    <t>2-3</t>
  </si>
  <si>
    <t>基准=1</t>
  </si>
  <si>
    <t>（汕头、顺德、韶关、河源、梅州、中山、江门、湛江、茂名、肇庆、清远）</t>
  </si>
  <si>
    <t>3-6</t>
  </si>
  <si>
    <t>（珠海、佛山、惠州、东莞）</t>
  </si>
  <si>
    <t>6以上</t>
  </si>
  <si>
    <t>（广州）</t>
  </si>
  <si>
    <t>*对财力困难的市县适当倾斜</t>
  </si>
  <si>
    <t>租金水平、补贴标准系数</t>
  </si>
  <si>
    <t>资金使用绩效系数</t>
  </si>
  <si>
    <t>资金需求系数</t>
  </si>
  <si>
    <t>*租金水平、补贴标准：例如广州、珠海、佛山、东莞等人口净流入的一二线大城市租房压力大、市场租金贵，且按照当地住房保障办法补贴标准比其他市高，故系数设为2；其他城市同理。</t>
  </si>
  <si>
    <t>*资金使用绩效：系数按照2021年度资金支出情况设在0.8-1.2之间，2021年度使用绩效越好的城市，系数设为1.2；其他城市同理。</t>
  </si>
  <si>
    <t>*资金需求：按照《广东省住房和城乡建设厅关于报送2022年度保障性安居工程补助资金预算相关工作的通知》（粤建保发〔2021〕43号），我处提前组织地市摸底2022年补助资金需求情况，并结合2021年度实际发放情况，资金需求越大的城市系数越高；其他城市同理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</si>
</sst>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#,##0.00_ "/>
    <numFmt numFmtId="179" formatCode="0.00_ "/>
    <numFmt numFmtId="180" formatCode="0_ "/>
  </numFmts>
  <fonts count="4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20"/>
      <color indexed="8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b/>
      <sz val="11"/>
      <name val="新宋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20"/>
      <color theme="1"/>
      <name val="方正小标宋简体"/>
      <family val="4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14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14" fillId="7" borderId="0" applyNumberFormat="0" applyBorder="0" applyAlignment="0" applyProtection="0"/>
    <xf numFmtId="0" fontId="6" fillId="8" borderId="0" applyNumberFormat="0" applyBorder="0" applyAlignment="0" applyProtection="0"/>
    <xf numFmtId="0" fontId="17" fillId="0" borderId="1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4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27" fillId="12" borderId="5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14" fillId="14" borderId="0" applyNumberFormat="0" applyBorder="0" applyAlignment="0" applyProtection="0"/>
    <xf numFmtId="0" fontId="21" fillId="3" borderId="5" applyNumberFormat="0" applyAlignment="0" applyProtection="0"/>
    <xf numFmtId="0" fontId="26" fillId="12" borderId="6" applyNumberFormat="0" applyAlignment="0" applyProtection="0"/>
    <xf numFmtId="0" fontId="6" fillId="0" borderId="0">
      <alignment vertical="center"/>
      <protection/>
    </xf>
    <xf numFmtId="0" fontId="23" fillId="15" borderId="7" applyNumberFormat="0" applyAlignment="0" applyProtection="0"/>
    <xf numFmtId="0" fontId="22" fillId="0" borderId="8" applyNumberFormat="0" applyFill="0" applyAlignment="0" applyProtection="0"/>
    <xf numFmtId="0" fontId="6" fillId="0" borderId="0">
      <alignment vertical="center"/>
      <protection/>
    </xf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0" fillId="17" borderId="9" applyNumberFormat="0" applyFont="0" applyAlignment="0" applyProtection="0"/>
    <xf numFmtId="0" fontId="18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6" fillId="19" borderId="0" applyNumberFormat="0" applyBorder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15" fillId="10" borderId="0" applyNumberFormat="0" applyBorder="0" applyAlignment="0" applyProtection="0"/>
    <xf numFmtId="0" fontId="14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52" applyFont="1" applyFill="1" applyBorder="1" applyAlignment="1">
      <alignment horizontal="right" vertical="center" wrapText="1"/>
      <protection/>
    </xf>
    <xf numFmtId="0" fontId="2" fillId="0" borderId="10" xfId="52" applyNumberFormat="1" applyFont="1" applyFill="1" applyBorder="1" applyAlignment="1">
      <alignment horizontal="right" vertical="center"/>
      <protection/>
    </xf>
    <xf numFmtId="0" fontId="2" fillId="0" borderId="10" xfId="19" applyFont="1" applyFill="1" applyBorder="1" applyAlignment="1">
      <alignment horizontal="right" vertical="center" wrapText="1"/>
      <protection/>
    </xf>
    <xf numFmtId="0" fontId="4" fillId="0" borderId="10" xfId="80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177" fontId="2" fillId="24" borderId="10" xfId="0" applyNumberFormat="1" applyFont="1" applyFill="1" applyBorder="1" applyAlignment="1">
      <alignment horizontal="center" vertical="center"/>
    </xf>
    <xf numFmtId="177" fontId="2" fillId="25" borderId="10" xfId="0" applyNumberFormat="1" applyFont="1" applyFill="1" applyBorder="1" applyAlignment="1">
      <alignment horizontal="center" vertical="center"/>
    </xf>
    <xf numFmtId="177" fontId="2" fillId="26" borderId="10" xfId="0" applyNumberFormat="1" applyFont="1" applyFill="1" applyBorder="1" applyAlignment="1">
      <alignment horizontal="center" vertical="center"/>
    </xf>
    <xf numFmtId="177" fontId="2" fillId="27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7" borderId="0" xfId="0" applyFont="1" applyFill="1" applyAlignment="1">
      <alignment vertical="center"/>
    </xf>
    <xf numFmtId="49" fontId="1" fillId="27" borderId="0" xfId="0" applyNumberFormat="1" applyFont="1" applyFill="1" applyAlignment="1">
      <alignment horizontal="center" vertical="center"/>
    </xf>
    <xf numFmtId="0" fontId="1" fillId="27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6" borderId="0" xfId="0" applyFont="1" applyFill="1" applyAlignment="1">
      <alignment vertical="center"/>
    </xf>
    <xf numFmtId="49" fontId="1" fillId="26" borderId="0" xfId="0" applyNumberFormat="1" applyFont="1" applyFill="1" applyAlignment="1">
      <alignment horizontal="center" vertical="center"/>
    </xf>
    <xf numFmtId="0" fontId="1" fillId="26" borderId="0" xfId="0" applyFont="1" applyFill="1" applyAlignment="1">
      <alignment horizontal="left" vertical="center"/>
    </xf>
    <xf numFmtId="0" fontId="1" fillId="25" borderId="0" xfId="0" applyFont="1" applyFill="1" applyAlignment="1">
      <alignment vertical="center"/>
    </xf>
    <xf numFmtId="49" fontId="1" fillId="25" borderId="0" xfId="0" applyNumberFormat="1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8" fontId="38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2" fillId="0" borderId="10" xfId="18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43" applyNumberFormat="1" applyFont="1" applyFill="1" applyBorder="1" applyAlignment="1">
      <alignment horizontal="center" vertical="center"/>
      <protection/>
    </xf>
    <xf numFmtId="0" fontId="2" fillId="0" borderId="10" xfId="29" applyNumberFormat="1" applyFont="1" applyFill="1" applyBorder="1" applyAlignment="1">
      <alignment horizontal="center" vertical="center"/>
      <protection/>
    </xf>
    <xf numFmtId="0" fontId="2" fillId="0" borderId="10" xfId="22" applyNumberFormat="1" applyFont="1" applyFill="1" applyBorder="1" applyAlignment="1">
      <alignment horizontal="center" vertical="center"/>
      <protection/>
    </xf>
    <xf numFmtId="0" fontId="2" fillId="0" borderId="10" xfId="38" applyNumberFormat="1" applyFont="1" applyFill="1" applyBorder="1" applyAlignment="1">
      <alignment horizontal="center" vertical="center"/>
      <protection/>
    </xf>
    <xf numFmtId="0" fontId="2" fillId="0" borderId="10" xfId="37" applyNumberFormat="1" applyFont="1" applyFill="1" applyBorder="1" applyAlignment="1">
      <alignment horizontal="center" vertical="center"/>
      <protection/>
    </xf>
    <xf numFmtId="0" fontId="2" fillId="0" borderId="10" xfId="17" applyNumberFormat="1" applyFont="1" applyFill="1" applyBorder="1" applyAlignment="1">
      <alignment horizontal="center" vertical="center"/>
      <protection/>
    </xf>
    <xf numFmtId="0" fontId="2" fillId="0" borderId="10" xfId="85" applyNumberFormat="1" applyFont="1" applyFill="1" applyBorder="1" applyAlignment="1">
      <alignment horizontal="center" vertical="center" wrapText="1"/>
      <protection/>
    </xf>
    <xf numFmtId="0" fontId="2" fillId="0" borderId="10" xfId="71" applyNumberFormat="1" applyFont="1" applyFill="1" applyBorder="1" applyAlignment="1">
      <alignment horizontal="center" vertical="center" wrapText="1"/>
      <protection/>
    </xf>
    <xf numFmtId="0" fontId="2" fillId="0" borderId="10" xfId="86" applyNumberFormat="1" applyFont="1" applyFill="1" applyBorder="1" applyAlignment="1">
      <alignment horizontal="center" vertical="center"/>
      <protection/>
    </xf>
    <xf numFmtId="0" fontId="2" fillId="0" borderId="10" xfId="46" applyNumberFormat="1" applyFont="1" applyFill="1" applyBorder="1" applyAlignment="1">
      <alignment horizontal="center" vertical="center"/>
      <protection/>
    </xf>
    <xf numFmtId="0" fontId="2" fillId="0" borderId="10" xfId="64" applyNumberFormat="1" applyFont="1" applyFill="1" applyBorder="1" applyAlignment="1">
      <alignment horizontal="center" vertical="center"/>
      <protection/>
    </xf>
    <xf numFmtId="0" fontId="2" fillId="0" borderId="10" xfId="20" applyNumberFormat="1" applyFont="1" applyFill="1" applyBorder="1" applyAlignment="1">
      <alignment horizontal="center" vertical="center"/>
      <protection/>
    </xf>
    <xf numFmtId="0" fontId="2" fillId="0" borderId="10" xfId="23" applyNumberFormat="1" applyFont="1" applyFill="1" applyBorder="1" applyAlignment="1">
      <alignment horizontal="center" vertical="center" wrapText="1"/>
      <protection/>
    </xf>
    <xf numFmtId="0" fontId="2" fillId="0" borderId="10" xfId="21" applyNumberFormat="1" applyFont="1" applyFill="1" applyBorder="1" applyAlignment="1">
      <alignment horizontal="center" vertical="center"/>
      <protection/>
    </xf>
    <xf numFmtId="0" fontId="2" fillId="0" borderId="10" xfId="24" applyNumberFormat="1" applyFont="1" applyFill="1" applyBorder="1" applyAlignment="1">
      <alignment horizontal="center" vertical="center"/>
      <protection/>
    </xf>
    <xf numFmtId="0" fontId="2" fillId="0" borderId="10" xfId="68" applyNumberFormat="1" applyFont="1" applyFill="1" applyBorder="1" applyAlignment="1">
      <alignment horizontal="center" vertical="center"/>
      <protection/>
    </xf>
    <xf numFmtId="0" fontId="2" fillId="0" borderId="11" xfId="15" applyNumberFormat="1" applyFont="1" applyFill="1" applyBorder="1" applyAlignment="1">
      <alignment horizontal="center" vertical="center"/>
      <protection/>
    </xf>
    <xf numFmtId="0" fontId="2" fillId="0" borderId="10" xfId="25" applyNumberFormat="1" applyFont="1" applyFill="1" applyBorder="1" applyAlignment="1">
      <alignment horizontal="center" vertical="center"/>
      <protection/>
    </xf>
    <xf numFmtId="0" fontId="2" fillId="0" borderId="10" xfId="58" applyNumberFormat="1" applyFont="1" applyFill="1" applyBorder="1" applyAlignment="1">
      <alignment horizontal="center" vertical="center"/>
      <protection/>
    </xf>
    <xf numFmtId="0" fontId="2" fillId="0" borderId="10" xfId="27" applyNumberFormat="1" applyFont="1" applyFill="1" applyBorder="1" applyAlignment="1">
      <alignment horizontal="center" vertical="center"/>
      <protection/>
    </xf>
    <xf numFmtId="0" fontId="2" fillId="0" borderId="10" xfId="59" applyNumberFormat="1" applyFont="1" applyFill="1" applyBorder="1" applyAlignment="1">
      <alignment horizontal="center" vertical="center"/>
      <protection/>
    </xf>
    <xf numFmtId="0" fontId="5" fillId="0" borderId="10" xfId="16" applyNumberFormat="1" applyFont="1" applyFill="1" applyBorder="1" applyAlignment="1">
      <alignment horizontal="center" vertical="center"/>
      <protection/>
    </xf>
    <xf numFmtId="0" fontId="2" fillId="0" borderId="10" xfId="26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/>
    </xf>
    <xf numFmtId="0" fontId="3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right" vertical="center"/>
    </xf>
    <xf numFmtId="180" fontId="2" fillId="0" borderId="12" xfId="18" applyNumberFormat="1" applyFont="1" applyFill="1" applyBorder="1" applyAlignment="1">
      <alignment horizontal="center" vertical="center"/>
      <protection/>
    </xf>
    <xf numFmtId="180" fontId="2" fillId="0" borderId="13" xfId="80" applyNumberFormat="1" applyFont="1" applyFill="1" applyBorder="1" applyAlignment="1" applyProtection="1">
      <alignment horizontal="center" vertical="center" wrapText="1"/>
      <protection/>
    </xf>
    <xf numFmtId="180" fontId="2" fillId="0" borderId="10" xfId="43" applyNumberFormat="1" applyFont="1" applyFill="1" applyBorder="1" applyAlignment="1">
      <alignment horizontal="center" vertical="center"/>
      <protection/>
    </xf>
    <xf numFmtId="180" fontId="2" fillId="0" borderId="10" xfId="80" applyNumberFormat="1" applyFont="1" applyFill="1" applyBorder="1" applyAlignment="1">
      <alignment horizontal="center" vertical="center"/>
      <protection/>
    </xf>
    <xf numFmtId="180" fontId="4" fillId="0" borderId="12" xfId="80" applyNumberFormat="1" applyFont="1" applyFill="1" applyBorder="1" applyAlignment="1">
      <alignment horizontal="center" vertical="center"/>
      <protection/>
    </xf>
    <xf numFmtId="180" fontId="4" fillId="0" borderId="10" xfId="80" applyNumberFormat="1" applyFont="1" applyFill="1" applyBorder="1" applyAlignment="1">
      <alignment horizontal="center" vertical="center"/>
      <protection/>
    </xf>
    <xf numFmtId="180" fontId="2" fillId="0" borderId="10" xfId="37" applyNumberFormat="1" applyFont="1" applyFill="1" applyBorder="1" applyAlignment="1">
      <alignment horizontal="center" vertical="center"/>
      <protection/>
    </xf>
    <xf numFmtId="180" fontId="2" fillId="0" borderId="10" xfId="17" applyNumberFormat="1" applyFont="1" applyFill="1" applyBorder="1" applyAlignment="1">
      <alignment horizontal="center" vertical="center"/>
      <protection/>
    </xf>
    <xf numFmtId="180" fontId="2" fillId="0" borderId="11" xfId="80" applyNumberFormat="1" applyFont="1" applyFill="1" applyBorder="1" applyAlignment="1">
      <alignment horizontal="center" vertical="center"/>
      <protection/>
    </xf>
    <xf numFmtId="180" fontId="2" fillId="0" borderId="13" xfId="80" applyNumberFormat="1" applyFont="1" applyFill="1" applyBorder="1" applyAlignment="1">
      <alignment horizontal="center" vertical="center"/>
      <protection/>
    </xf>
    <xf numFmtId="180" fontId="4" fillId="0" borderId="14" xfId="80" applyNumberFormat="1" applyFont="1" applyFill="1" applyBorder="1" applyAlignment="1">
      <alignment horizontal="center" vertical="center"/>
      <protection/>
    </xf>
    <xf numFmtId="0" fontId="2" fillId="0" borderId="10" xfId="80" applyNumberFormat="1" applyFont="1" applyFill="1" applyBorder="1" applyAlignment="1">
      <alignment horizontal="center" vertical="center"/>
      <protection/>
    </xf>
    <xf numFmtId="9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Alignment="1">
      <alignment horizontal="right" vertical="center"/>
    </xf>
  </cellXfs>
  <cellStyles count="76">
    <cellStyle name="Normal" xfId="0"/>
    <cellStyle name="常规_原表_63" xfId="15"/>
    <cellStyle name="常规_原表_76" xfId="16"/>
    <cellStyle name="常规_原表_25" xfId="17"/>
    <cellStyle name="常规_全省_3" xfId="18"/>
    <cellStyle name="常规_原表_16" xfId="19"/>
    <cellStyle name="常规_原表_47" xfId="20"/>
    <cellStyle name="常规_原表_52" xfId="21"/>
    <cellStyle name="常规_原表_15" xfId="22"/>
    <cellStyle name="常规_原表_51" xfId="23"/>
    <cellStyle name="常规_原表_59" xfId="24"/>
    <cellStyle name="常规_原表_64" xfId="25"/>
    <cellStyle name="常规_原表_77" xfId="26"/>
    <cellStyle name="常规_原表_68" xfId="27"/>
    <cellStyle name="40% - 强调文字颜色 6" xfId="28"/>
    <cellStyle name="常规_原表_14" xfId="29"/>
    <cellStyle name="20% - 强调文字颜色 6" xfId="30"/>
    <cellStyle name="强调文字颜色 6" xfId="31"/>
    <cellStyle name="40% - 强调文字颜色 5" xfId="32"/>
    <cellStyle name="20% - 强调文字颜色 5" xfId="33"/>
    <cellStyle name="强调文字颜色 5" xfId="34"/>
    <cellStyle name="40% - 强调文字颜色 4" xfId="35"/>
    <cellStyle name="标题 3" xfId="36"/>
    <cellStyle name="常规_原表_24" xfId="37"/>
    <cellStyle name="常规_原表_19" xfId="38"/>
    <cellStyle name="解释性文本" xfId="39"/>
    <cellStyle name="汇总" xfId="40"/>
    <cellStyle name="Percent" xfId="41"/>
    <cellStyle name="Comma" xfId="42"/>
    <cellStyle name="常规_原表_9" xfId="43"/>
    <cellStyle name="标题 2" xfId="44"/>
    <cellStyle name="Currency [0]" xfId="45"/>
    <cellStyle name="常规_原表_35" xfId="46"/>
    <cellStyle name="60% - 强调文字颜色 4" xfId="47"/>
    <cellStyle name="警告文本" xfId="48"/>
    <cellStyle name="20% - 强调文字颜色 2" xfId="49"/>
    <cellStyle name="60% - 强调文字颜色 5" xfId="50"/>
    <cellStyle name="标题 1" xfId="51"/>
    <cellStyle name="常规_原表_1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常规_原表_67" xfId="58"/>
    <cellStyle name="常规_原表_72" xfId="59"/>
    <cellStyle name="Followed Hyperlink" xfId="60"/>
    <cellStyle name="Comma [0]" xfId="61"/>
    <cellStyle name="强调文字颜色 4" xfId="62"/>
    <cellStyle name="40% - 强调文字颜色 3" xfId="63"/>
    <cellStyle name="常规_原表_42" xfId="64"/>
    <cellStyle name="60% - 强调文字颜色 6" xfId="65"/>
    <cellStyle name="输入" xfId="66"/>
    <cellStyle name="输出" xfId="67"/>
    <cellStyle name="常规_原表_60" xfId="68"/>
    <cellStyle name="检查单元格" xfId="69"/>
    <cellStyle name="链接单元格" xfId="70"/>
    <cellStyle name="常规_原表_32" xfId="71"/>
    <cellStyle name="60% - 强调文字颜色 1" xfId="72"/>
    <cellStyle name="60% - 强调文字颜色 3" xfId="73"/>
    <cellStyle name="注释" xfId="74"/>
    <cellStyle name="标题" xfId="75"/>
    <cellStyle name="好" xfId="76"/>
    <cellStyle name="标题 4" xfId="77"/>
    <cellStyle name="强调文字颜色 1" xfId="78"/>
    <cellStyle name="适中" xfId="79"/>
    <cellStyle name="常规_最后_2" xfId="80"/>
    <cellStyle name="20% - 强调文字颜色 1" xfId="81"/>
    <cellStyle name="差" xfId="82"/>
    <cellStyle name="强调文字颜色 2" xfId="83"/>
    <cellStyle name="40% - 强调文字颜色 1" xfId="84"/>
    <cellStyle name="常规_原表_28" xfId="85"/>
    <cellStyle name="常规_原表_33" xfId="86"/>
    <cellStyle name="60% - 强调文字颜色 2" xfId="87"/>
    <cellStyle name="40% - 强调文字颜色 2" xfId="88"/>
    <cellStyle name="强调文字颜色 3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/Users/lenovo/AppData/Local/Temp/360zip$Temp/360$0/&#38468;&#20214;7&#65306;&#34917;&#21161;&#19982;&#19978;&#35299;&#3186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6.245.132\Documents%20and%20Settings\Administrator\Application%20Data\Microsoft\Excel\&#19977;&#26041;&#23545;&#36134;&#21333;%20(version%201).xlsb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BY\YS3\97&#20915;&#31639;&#21306;&#21439;&#26368;&#21518;&#27719;&#246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6.245.132\&#39044;&#31639;&#22788;\Documents%20and%20Settings\Zengyi\Local%20Settings\Temporary%20Internet%20Files\Content.IE5\3QZH95FR\2010&#24180;&#19968;&#33324;&#39044;&#31639;&#25903;&#20986;&#39033;&#30446;&#24773;&#20917;&#34920;&#65288;20091106&#19982;&#19994;&#21153;&#22788;&#23460;&#20132;&#25442;&#24847;&#35265;&#21518;&#65289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/&#23609;&#26446;&#23792;/02&#25919;&#24220;&#20538;&#21048;/01.&#19968;&#33324;&#20538;&#21048;/2011&#24180;&#22320;&#26041;&#25919;&#24220;&#20538;&#21048;/&#25353;&#27969;&#31243;/02&#35268;&#27169;&#27979;&#31639;/&#21608;&#23045;/03&#20538;&#21153;&#25253;&#34920;/&#27719;&#24635;/2009/2010&#24180;10&#26376;/2009&#24180;&#20538;&#21153;&#20998;&#26512;&#34920;&#65288;20101026&#25171;&#21360;&#31295;&#65289;/07&#26684;&#24335;/2009&#22522;&#26412;&#24773;&#20917;&#65288;1026&#25171;&#21360;&#65289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2011&#24180;&#22320;&#26041;&#20538;&#21048;&#39033;&#30446;&#35843;&#25972;&#65288;06.15&#65289;\&#38468;&#20214;1&#65306;&#20538;&#21153;&#39069;&#24230;&#20998;&#37197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2010&#21439;&#32423;&#25104;&#26412;&#24046;&#24322;&#31995;&#25968;(09029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2522;&#30784;&#25968;&#25454;\&#22522;&#30784;&#25968;&#25454;&#34920;03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2522;&#30784;&#25968;&#25454;\08&#26449;&#324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/&#24066;&#21439;&#22522;&#25968;/&#37197;&#22871;&#25919;&#31574;&#23436;&#21892;/&#19968;&#33324;&#36716;&#31227;&#25903;&#20184;&#25919;&#31574;&#23436;&#21892;/&#23436;&#21892;&#19968;&#33324;&#24615;&#36716;&#31227;&#25903;&#20184;&#25919;&#31574;/20171017/&#20013;&#24515;/&#36130;&#21147;/&#36130;&#21147;&#34920;/2012&#24180;&#24230;&#24066;&#21439;&#36130;&#21147;/&#25353;&#32599;&#21381;&#38271;&#35201;&#27714;&#25972;&#29702;&#32473;&#30465;&#38271;&#30340;&#38468;&#34920;&#65288;&#20915;&#31639;&#25968;&#6528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/Documents%20and%20Settings/Administrator/Application%20Data/Microsoft/Excel/2007&#24180;&#22320;&#26041;&#25919;&#24220;&#24615;&#20538;&#21153;&#25253;&#34920;&#27719;&#24635;&#65288;20080708&#65289;&#12304;&#23450;&#31295;&#12305;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/bugdet-server/&#22320;&#26041;&#22788;/05&#22320;&#26041;&#20915;&#31639;/&#20004;&#32423;&#32467;&#31639;/2014&#24180;&#32467;&#31639;/&#20004;&#32423;&#32467;&#31639;&#19982;&#22320;&#26041;&#23545;&#36134;/&#31532;&#19977;&#27425;&#23545;&#36134;/2014&#24180;&#23545;&#36134;&#21333;(20150408&#65289;-&#31532;&#19977;&#27425;&#23545;&#3613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/DOCUME~1/ADMINI~1/LOCALS~1/Temp/Rar$DI00.407/01&#36130;&#25919;&#21381;&#36164;&#26009;/01&#25919;&#24220;&#24615;&#20538;&#21153;/21&#34701;&#36164;&#24179;&#21488;&#31649;&#29702;/05&#23545;&#36134;&#24037;&#20316;/&#21508;&#22320;&#19978;&#25253;/&#20309;&#26126;&#29113;/&#22791;&#26597;&#36164;&#26009;/2010&#24180;&#20538;&#21153;&#25253;&#34920;/&#34701;&#36164;&#24179;&#21488;&#20844;&#21496;&#20538;&#21153;&#28165;&#29702;&#26680;&#23454;&#25253;&#34920;/&#24405;&#20837;&#34920;/9&#26376;20&#26085;&#29256;&#26412;/&#34701;&#36164;&#24179;&#21488;&#20844;&#21496;&#20538;&#21153;&#28165;&#29702;&#26680;&#23454;&#24773;&#20917;&#24405;&#20837;&#34920;&#65288;20100920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/01&#27719;&#24635;&#34701;&#36164;&#24179;&#21488;&#21517;&#21333;&#21644;&#20313;&#39069;&#34920;&#26680;&#23545;&#34920;&#65288;&#27491;&#24335;&#34920;&#65292;&#21516;&#38134;&#30417;&#26680;&#23545;&#21069;&#6528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5104;&#26412;&#24046;&#24322;&#31995;&#25968;032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0998;&#32423;&#23454;&#38469;&#25903;&#20986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2522;&#30784;&#25968;&#25454;\08&#21160;&#24577;&#26597;&#35810;&#25968;&#2545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Documents%20and%20Settings/sz005933/&#26700;&#38754;/&#28145;&#22323;&#25311;&#25253;&#38134;&#30417;&#20250;&#25919;&#24220;&#24179;&#21488;&#28165;&#29702;&#22522;&#30784;&#3492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2522;&#30784;&#25968;&#25454;&#34920;03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/bugdet-server/&#20307;&#21046;&#31649;&#29702;&#22788;/02&#19968;&#33324;&#36716;&#31227;&#25903;&#20184;/2014&#24180;&#22343;&#34913;&#24615;&#36716;&#31227;&#25903;&#20184;/02-&#21021;&#27493;&#32467;&#26524;/0421/&#24635;&#34920;-&#21152;&#35268;&#27169;&#21152;&#25903;&#20986;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6.245.132\&#39044;&#31639;&#22788;\&#39044;&#31639;&#22788;\&#37096;&#38376;&#39044;&#31639;&#32452;\01&#39044;&#31639;&#36164;&#26009;\2015\2015&#24180;2&#26376;9&#26085;&#21313;&#20108;&#23626;&#19977;&#27425;&#30465;&#20154;&#20195;&#20250;\&#19978;&#20154;&#22823;&#20250;&#65288;&#26368;&#32456;&#29256;,&#20844;&#24320;&#29256;&#65289;\&#35828;&#26126;\&#38468;&#34920;2&#65306;2015&#24180;&#39033;&#30446;&#24211;&#20998;&#31867;&#27719;&#24635;%20-%20&#27719;&#24635;&#21508;&#22788;&#23460;&#65288;&#33635;&#38196;&#25552;&#20379;1.11&#6528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/DOCUME~1/ADMINI~1/LOCALS~1/Temp/Rar$DI00.407/01&#36130;&#25919;&#21381;&#36164;&#26009;/01&#25919;&#24220;&#24615;&#20538;&#21153;/21&#34701;&#36164;&#24179;&#21488;&#31649;&#29702;/05&#23545;&#36134;&#24037;&#20316;/&#21508;&#22320;&#19978;&#25253;/&#20998;&#21439;&#21306;&#25910;&#38598;&#34920;&#26684;/03&#25856;&#26525;&#33457;/&#25856;&#26525;&#33457;&#24066;&#24066;&#26412;&#32423;&#36335;&#26725;&#24314;&#35774;&#24320;&#21457;&#26377;&#38480;&#36131;&#20219;&#20844;&#21496;&#20538;&#21153;&#28165;&#29702;&#26680;&#23454;&#24773;&#20917;&#3492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WINDOWS.000/Desktop/&#25105;&#30340;&#20844;&#25991;&#21253;/&#36213;&#21746;&#36132;&#25991;&#20214;&#22841;/&#25253;&#3492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/bugdet-server/&#20538;&#21153;&#22788;/&#21016;&#20122;&#20255;/7000%20&#27979;&#31639;/&#21496;&#39046;&#23548;&#12304;&#20851;&#20110;7000&#20159;&#20803;&#22312;&#24314;&#39033;&#30446;&#21518;&#32493;&#34701;&#36164;&#20538;&#21153;&#36164;&#37329;&#20998;&#37197;&#26377;&#20851;&#38382;&#39064;&#30340;&#35831;&#31034;&#12305;&#65288;20150730&#65289;&#12304;3&#31295;&#65292;&#26681;&#25454;&#38472;&#21496;&#38271;&#24847;&#35265;&#25913;&#65293;&#21016;&#22635;&#25968;&#12305;/2015&#24180;&#22312;&#24314;&#39033;&#30446;&#21450;&#26842;&#25143;&#21306;&#25913;&#36896;&#34920;/00%20&#27719;&#24635;&#34920;/06%20&#36797;&#23425;&#30465;/&#36797;&#23425;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&#36130;&#25919;&#20379;&#20859;&#20154;&#21592;&#20449;&#24687;&#34920;\&#25945;&#32946;\&#27896;&#27700;&#22235;&#20013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/&#24066;&#21439;&#22522;&#25968;/&#37197;&#22871;&#25919;&#31574;&#23436;&#21892;/&#19968;&#33324;&#36716;&#31227;&#25903;&#20184;&#25919;&#31574;&#23436;&#21892;/&#23436;&#21892;&#19968;&#33324;&#24615;&#36716;&#31227;&#25903;&#20184;&#25919;&#31574;/20171017/Documents%20and%20Settings/&#26041;&#23665;&#24681;/2002&#20915;&#31639;/&#20915;&#31639;&#36164;&#2600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/&#24066;&#21439;&#22522;&#25968;/&#37197;&#22871;&#25919;&#31574;&#23436;&#21892;/&#19968;&#33324;&#36716;&#31227;&#25903;&#20184;&#25919;&#31574;&#23436;&#21892;/&#23436;&#21892;&#19968;&#33324;&#24615;&#36716;&#31227;&#25903;&#20184;&#25919;&#31574;/20171017/Documents%20and%20Settings/&#26041;&#23665;&#24681;/2002&#20915;&#31639;/2000&#12289;2001&#20010;&#12289;&#20225;&#25152;&#24471;&#3124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/&#24066;&#21439;&#22522;&#25968;/&#37197;&#22871;&#25919;&#31574;&#23436;&#21892;/&#19968;&#33324;&#36716;&#31227;&#25903;&#20184;&#25919;&#31574;&#23436;&#21892;/&#23436;&#21892;&#19968;&#33324;&#24615;&#36716;&#31227;&#25903;&#20184;&#25919;&#31574;/20171017/Documents%20and%20Settings/&#26041;&#23665;&#24681;/&#32769;&#36164;&#26009;/2003&#24180;&#20998;&#32452;&#21518;&#36164;&#26009;/2003&#24180;&#24066;&#21439;&#32452;&#20844;&#25991;/&#23433;&#24509;&#30465;&#21382;&#24180;&#20915;&#31639;/Book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/Documents%20and%20Settings/User/&#26700;&#38754;/&#35838;&#39064;/&#21382;&#24180;&#22269;&#23478;&#20915;&#31639;/1993-2002&#24180;&#22269;&#23478;&#25910;&#20837;&#27604;&#36739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/Documents%20and%20Settings/User/&#26700;&#38754;/&#35838;&#39064;/&#26032;&#24314;&#25991;&#20214;&#22841;/&#35838;&#3906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上级补助"/>
      <sheetName val="2上级补助规模图"/>
      <sheetName val="3返还性收入"/>
      <sheetName val="4一般性转移支付"/>
      <sheetName val="5一般性转移支付规模图"/>
      <sheetName val="6专项转移支付"/>
      <sheetName val="7专项转移支付规模图"/>
      <sheetName val="8财政上解"/>
      <sheetName val="1底稿"/>
      <sheetName val="3-8底稿"/>
      <sheetName val="2006"/>
      <sheetName val="2007"/>
      <sheetName val="2008"/>
      <sheetName val="2009"/>
      <sheetName val="2010"/>
      <sheetName val="2011"/>
      <sheetName val="2012"/>
      <sheetName val="2013"/>
      <sheetName val="201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主表目录"/>
      <sheetName val="表一"/>
      <sheetName val="平衡表（2009年）"/>
      <sheetName val="平衡表（2010年）"/>
      <sheetName val="收回"/>
      <sheetName val="新增"/>
      <sheetName val="投入"/>
      <sheetName val="未安排"/>
      <sheetName val="附表一"/>
      <sheetName val="附表二"/>
      <sheetName val="第三类项目（待更新）"/>
      <sheetName val="透视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图数据表"/>
      <sheetName val="1-1风险分析表"/>
      <sheetName val="1-2市级风险分析"/>
      <sheetName val="1-3风险分析"/>
      <sheetName val="1-4余额表"/>
      <sheetName val="1-5余额结构表"/>
      <sheetName val="1-6余额增长情况图"/>
      <sheetName val="1-7余额增长表一"/>
      <sheetName val="1-8余额增长表二"/>
      <sheetName val="1-9余额构成图"/>
      <sheetName val="1-10余额分布图"/>
      <sheetName val="1-11余额人均排序表"/>
      <sheetName val="1-12负债率表"/>
      <sheetName val="1-13债务率表"/>
      <sheetName val="1-14资金性质表"/>
      <sheetName val="1-15资金性质分级表一"/>
      <sheetName val="1-16资金性质分级表二"/>
      <sheetName val="1-17资金性质分级表三"/>
      <sheetName val="1-18直接债务资金性质表"/>
      <sheetName val="1-19担保债务资金性质表"/>
      <sheetName val="1-20资金性质增长表"/>
      <sheetName val="1-21资金性质分级增长表一"/>
      <sheetName val="1-22资金性质分级增长表二"/>
      <sheetName val="1-23资金性质分级增长表三"/>
      <sheetName val="1-24直接债务资金性质增长表"/>
      <sheetName val="1-25担保债务资金性质增长表"/>
      <sheetName val="2-1余额分级表"/>
      <sheetName val="2-2余额分级增长表1"/>
      <sheetName val="2-3余额分级增长表2"/>
      <sheetName val="2-4直接分级表"/>
      <sheetName val="2-5直接分级增长表"/>
      <sheetName val="2-6担保分级表"/>
      <sheetName val="2-7担保分级增长表"/>
      <sheetName val="2-8余额分部门1"/>
      <sheetName val="2-9余额分部门2"/>
      <sheetName val="2-10余额分部门增长图"/>
      <sheetName val="2-11余额分部门增长表1"/>
      <sheetName val="2-12余额分部门增长表2"/>
      <sheetName val="2-13余额分部门增长表3"/>
      <sheetName val="2-14余额分部门增长表4"/>
      <sheetName val="2-15余额分部门增长表5"/>
      <sheetName val="2-16直接分部门1"/>
      <sheetName val="2-17直接分部门2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担保分部门1"/>
      <sheetName val="2-24担保分部门2"/>
      <sheetName val="2-25担保分部门增长表1"/>
      <sheetName val="2-26担保分部门增长表2"/>
      <sheetName val="2-27担保分部门增长表3"/>
      <sheetName val="2-28担保分部门增长表4"/>
      <sheetName val="2-29担保分部门增长表5"/>
      <sheetName val="2-13余额分部门增长表1 (机关)"/>
      <sheetName val="2-14余额分部门增长表2 (机关)"/>
      <sheetName val="2-15余额分部门增长表3 (机关)"/>
      <sheetName val="2-16余额分部门增长表4 (机关)"/>
      <sheetName val="2-17余额分部门增长表5 (机关)"/>
      <sheetName val="2-18直接分部门增长表1 (机关)"/>
      <sheetName val="2-19直接分部门增长表2 (机关)"/>
      <sheetName val="2-20直接分部门增长表3 (机关)"/>
      <sheetName val="2-21直接分部门增长表4 (机关)"/>
      <sheetName val="2-22直接分部门增长表5 (机关)"/>
      <sheetName val="2-33担保分部门增长表1 (机关)"/>
      <sheetName val="2-34担保分部门增长表2 (机关)"/>
      <sheetName val="2-35担保分部门增长表3 (机关)"/>
      <sheetName val="2-36担保分部门增长表4 (机关)"/>
      <sheetName val="2-37担保分部门增长表5 (机关)"/>
      <sheetName val="余额直接_机关"/>
      <sheetName val="余额担保_机关"/>
      <sheetName val="2-13余额分部门增长表1 (事业)"/>
      <sheetName val="2-14余额分部门增长表2 (事业)"/>
      <sheetName val="2-15余额分部门增长表3 (事业)"/>
      <sheetName val="2-16余额分部门增长表4 (事业)"/>
      <sheetName val="2-17余额分部门增长表5 (事业)"/>
      <sheetName val="2-18直接分部门增长表1 (事业)"/>
      <sheetName val="2-19直接分部门增长表2 (事业)"/>
      <sheetName val="2-20直接分部门增长表3 (事业)"/>
      <sheetName val="2-21直接分部门增长表4 (事业)"/>
      <sheetName val="2-22直接分部门增长表5 (事业)"/>
      <sheetName val="2-33担保分部门增长表1 (事业)"/>
      <sheetName val="2-34担保分部门增长表2 (事业)"/>
      <sheetName val="2-35担保分部门增长表3 (事业)"/>
      <sheetName val="2-36担保分部门增长表4 (事业)"/>
      <sheetName val="2-37担保分部门增长表5 (事业)"/>
      <sheetName val="余额直接_事业"/>
      <sheetName val="余额担保_事业"/>
      <sheetName val="2-13余额分部门增长表1 (融资平台公司)"/>
      <sheetName val="2-14余额分部门增长表2 (融资平台公司)"/>
      <sheetName val="2-15余额分部门增长表3 (融资平台公司)"/>
      <sheetName val="2-16余额分部门增长表4 (融资平台公司)"/>
      <sheetName val="2-17余额分部门增长表5 (融资平台公司)"/>
      <sheetName val="2-18直接分部门增长表1 (融资平台公司)"/>
      <sheetName val="2-19直接分部门增长表2 (融资平台公司)"/>
      <sheetName val="2-20直接分部门增长表3 (融资平台公司)"/>
      <sheetName val="2-21直接分部门增长表4 (融资平台公司)"/>
      <sheetName val="2-22直接分部门增长表5 (融资平台公司)"/>
      <sheetName val="2-33担保分部门增长表1 (融资平台公司)"/>
      <sheetName val="2-34担保分部门增长表2 (融资平台公司)"/>
      <sheetName val="2-35担保分部门增长表3 (融资平台公司)"/>
      <sheetName val="2-36担保分部门增长表4 (融资平台公司)"/>
      <sheetName val="2-37担保分部门增长表5 (融资平台公司)"/>
      <sheetName val="余额直接_融资平台公司"/>
      <sheetName val="余额担保_融资平台公司"/>
      <sheetName val="3-1机关余额分部门1"/>
      <sheetName val="3-1机关余额分部门2"/>
      <sheetName val="3-3机关直接分部门1"/>
      <sheetName val="3-3机关直接分部门2"/>
      <sheetName val="3-7机关担保分部门1"/>
      <sheetName val="3-7机关担保分部门2"/>
      <sheetName val="3-1事业余额分部门1"/>
      <sheetName val="3-1事业余额分部门"/>
      <sheetName val="3-3事业直接分部门1"/>
      <sheetName val="3-3事业直接分部门2"/>
      <sheetName val="3-7事业担保分部门1"/>
      <sheetName val="3-7事业担保分部门2"/>
      <sheetName val="3-1_融资平台公司余额分部门1"/>
      <sheetName val="3-1_融资平台公司余额分部门"/>
      <sheetName val="3-3_融资平台公司直接分部门1"/>
      <sheetName val="3-3_融资平台公司直接分部门2"/>
      <sheetName val="3-7_融资平台公司担保分部门1"/>
      <sheetName val="3-7_融资平台公司担保分部门2"/>
      <sheetName val="4-1余额来源表"/>
      <sheetName val="4-2余额来源比重表"/>
      <sheetName val="4-3余额来源增长表"/>
      <sheetName val="(来源)债务债权－机关"/>
      <sheetName val="(来源)债务债权－事业单位"/>
      <sheetName val="(来源)债务债权-融资平台公司"/>
      <sheetName val="(余额)年初-年末"/>
      <sheetName val="4-4来源构成图"/>
      <sheetName val="4-5来源构成图(银行存款)"/>
      <sheetName val="4-6来源情况图"/>
      <sheetName val="5-1当年收支平衡表"/>
      <sheetName val="5-2当年余额变动表"/>
      <sheetName val="5-3当年收入分部门表1"/>
      <sheetName val="5-4当年收入分部门表2"/>
      <sheetName val="5-5当年支出分部门表1"/>
      <sheetName val="5-6当年支出分部门表2"/>
      <sheetName val="5-7当年支出用途1"/>
      <sheetName val="5-8当年支出用途2"/>
      <sheetName val="5-7当年支出用途"/>
      <sheetName val="5-7当年支出用途1 (省)"/>
      <sheetName val="5-8当年支出用途2 (省)"/>
      <sheetName val="5-7当年支出用途1 (市)"/>
      <sheetName val="5-8当年支出用途2 (市)"/>
      <sheetName val="5-7当年支出用途1 (县)"/>
      <sheetName val="5-8当年支出用途2 (县)"/>
      <sheetName val="5-9当年偿本付息表"/>
      <sheetName val="5-10偿还来源结构"/>
      <sheetName val="5-11偿还计划"/>
      <sheetName val="6-1历年来政府性债务统计情况"/>
      <sheetName val="6-2历年来总额分地区"/>
      <sheetName val="6-3历年来直接债务分地区"/>
      <sheetName val="6-4历年来担保债务分地区"/>
      <sheetName val="6-5历年来债务（省级）"/>
      <sheetName val="6-6历年来债务（市级）"/>
      <sheetName val="6-7历年来债务（县级）"/>
      <sheetName val="6-8历年来债务（乡镇）"/>
      <sheetName val="6-9历年来债务分来源表1（金融机构）"/>
      <sheetName val="6-10历年来债务分来源表2（上级财政）"/>
      <sheetName val="6-11历年来债务分来源表3（其他）"/>
      <sheetName val="6-12历年来人均债务排序表"/>
      <sheetName val="6-13历年来各地区负债率表"/>
      <sheetName val="6-14历年来各地区债务率表"/>
      <sheetName val="6-15历年来逾期债务表"/>
      <sheetName val="6-16历年来逾期率表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StartUp_9"/>
      <sheetName val="StartUp_10"/>
      <sheetName val="StartUp_11"/>
      <sheetName val="StartUp_12"/>
      <sheetName val="债券分配统计（未调整前）"/>
      <sheetName val="分配计算表（非扩权县）"/>
      <sheetName val="分配计算表（扩权县）"/>
      <sheetName val="基础数据汇总表"/>
      <sheetName val="基1项目需求"/>
      <sheetName val="基2举债空间"/>
      <sheetName val="需财政资金偿还债务"/>
      <sheetName val="债务逾期表"/>
      <sheetName val="2010年财力表"/>
      <sheetName val="04-09可用财力"/>
      <sheetName val="融资平台投资需求"/>
      <sheetName val="公路里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代码对比表"/>
      <sheetName val="d"/>
      <sheetName val="data"/>
      <sheetName val="差异系数"/>
      <sheetName val="经费权重"/>
      <sheetName val="Total"/>
      <sheetName val="rkgm"/>
      <sheetName val="rkmj"/>
      <sheetName val="wdxs"/>
      <sheetName val="hbx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9"/>
      <sheetName val="第6行"/>
      <sheetName val="动态分析报表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24"/>
      <sheetName val="08村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基本情况"/>
      <sheetName val="2总量排序表"/>
      <sheetName val="3户籍人均排序表"/>
      <sheetName val="3常住人均排序表"/>
      <sheetName val="4财政收支结构"/>
      <sheetName val="5分级收支财力"/>
      <sheetName val="6供给人员"/>
      <sheetName val="7-1分市县收支"/>
      <sheetName val="7-2分市县转移支付"/>
      <sheetName val="市级财力"/>
      <sheetName val="各市财力"/>
      <sheetName val="一般预算收支"/>
      <sheetName val="基金收支"/>
      <sheetName val="8政府性债务分县"/>
      <sheetName val="9安徽财政收支"/>
      <sheetName val="5分级收支财力2"/>
      <sheetName val="各市人均财力"/>
      <sheetName val="市级人均财力"/>
      <sheetName val="县级财力排序"/>
      <sheetName val="县级财力排序图"/>
      <sheetName val="两税及返还"/>
      <sheetName val="两税及返还2"/>
      <sheetName val="收入图表"/>
      <sheetName val="科目分类"/>
      <sheetName val="全国指标"/>
      <sheetName val="国家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逻辑关系图"/>
      <sheetName val="1-1余额表"/>
      <sheetName val="1-2余额结构表"/>
      <sheetName val="1-3余额增长表一"/>
      <sheetName val="1-4余额增长表二"/>
      <sheetName val="1-5余额增长表三"/>
      <sheetName val="1-6余额构成图"/>
      <sheetName val="1-7余额分布图"/>
      <sheetName val="1-8余额人均排序表"/>
      <sheetName val="1-9负债率表"/>
      <sheetName val="财力"/>
      <sheetName val="1-10债务率表"/>
      <sheetName val="2-1余额分级表"/>
      <sheetName val="2-2余额分级图"/>
      <sheetName val="2-3余额分级增长表1"/>
      <sheetName val="2-4余额分级增长表2"/>
      <sheetName val="2-5直接分级表"/>
      <sheetName val="2-6直接分级增长表"/>
      <sheetName val="2-7一般分级表"/>
      <sheetName val="2-8一般分级增长表"/>
      <sheetName val="2-9专项分级表"/>
      <sheetName val="2-10专项分级增长表"/>
      <sheetName val="2-11担保分级表"/>
      <sheetName val="2-12担保分级增长表"/>
      <sheetName val="3-1余额分部门1"/>
      <sheetName val="3-1余额分部门2"/>
      <sheetName val="3-2余额分部门比重1"/>
      <sheetName val="3-2余额分部门比重2"/>
      <sheetName val="3-3直接分部门1"/>
      <sheetName val="3-3直接分部门2"/>
      <sheetName val="3-4直接分部门比重1"/>
      <sheetName val="3-4直接分部门比重2"/>
      <sheetName val="3-5一般分部门1"/>
      <sheetName val="3-5一般分部门2"/>
      <sheetName val="3-6专项分部门1"/>
      <sheetName val="3-6专项分部门2"/>
      <sheetName val="3-7担保分部门1"/>
      <sheetName val="3-7担保分部门2"/>
      <sheetName val="2-13余额分部门增长表1"/>
      <sheetName val="2-14余额分部门增长表2"/>
      <sheetName val="2-15余额分部门增长表3"/>
      <sheetName val="2-16余额分部门增长表4"/>
      <sheetName val="2-17余额分部门增长表5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一般分部门增长表1"/>
      <sheetName val="2-24一般分部门增长表2"/>
      <sheetName val="2-25一般分部门增长表3"/>
      <sheetName val="2-26一般分部门增长表4"/>
      <sheetName val="2-27一般分部门增长表5"/>
      <sheetName val="2-28专项分部门增长表1"/>
      <sheetName val="2-29专项分部门增长表2"/>
      <sheetName val="2-30专项分部门增长表3"/>
      <sheetName val="2-31专项分部门增长表4"/>
      <sheetName val="2-32专项分部门增长表5"/>
      <sheetName val="2-33担保分部门增长表1"/>
      <sheetName val="2-34担保分部门增长表2"/>
      <sheetName val="2-35担保分部门增长表3"/>
      <sheetName val="2-36担保分部门增长表4"/>
      <sheetName val="2-37担保分部门增长表5"/>
      <sheetName val="4-1余额逾期"/>
      <sheetName val="4-2余额vs逾期图"/>
      <sheetName val="4-3余额逾期增长"/>
      <sheetName val="4-4余额逾期分级"/>
      <sheetName val="4-5直接逾期"/>
      <sheetName val="4-6直接逾期分级"/>
      <sheetName val="4-7担保逾期"/>
      <sheetName val="4-8担保逾期分级"/>
      <sheetName val="4-9当年逾期增减"/>
      <sheetName val="5-1余额来源表"/>
      <sheetName val="5-2余额来源比重表"/>
      <sheetName val="5-3余额来源增长表"/>
      <sheetName val="5-4余额来源构成图"/>
      <sheetName val="5-5余额来源情况图"/>
      <sheetName val="6-1当年收支平衡表"/>
      <sheetName val="6-2当年余额变动表"/>
      <sheetName val="6-3当年收入分部门表1"/>
      <sheetName val="6-3当年收入分部门表2"/>
      <sheetName val="6-4当年支出分部门表1"/>
      <sheetName val="6-4当年支出分部门表2"/>
      <sheetName val="6-5当年支出用途1"/>
      <sheetName val="6-5当年支出用途2"/>
      <sheetName val="6-6当年偿本付息表"/>
      <sheetName val="6-7偿还计划"/>
      <sheetName val="〇七年初"/>
      <sheetName val="县级表"/>
      <sheetName val="风险指标"/>
      <sheetName val="2006年末"/>
      <sheetName val="〇六年末整理"/>
      <sheetName val="年末"/>
      <sheetName val="基础表"/>
      <sheetName val="省级"/>
      <sheetName val="市级表"/>
      <sheetName val="编码"/>
      <sheetName val="图数据表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4年横排表"/>
      <sheetName val="01北京市"/>
      <sheetName val="02天津市"/>
      <sheetName val="03河北省"/>
      <sheetName val="04山西省"/>
      <sheetName val="05内蒙古"/>
      <sheetName val="06辽宁省"/>
      <sheetName val="06辽宁地区"/>
      <sheetName val="07大连市"/>
      <sheetName val="08吉林省"/>
      <sheetName val="09黑龙江"/>
      <sheetName val="10上海市"/>
      <sheetName val="11江苏省"/>
      <sheetName val="12浙江省"/>
      <sheetName val="12浙江地区"/>
      <sheetName val="13宁波市"/>
      <sheetName val="14安徽省"/>
      <sheetName val="15福建省"/>
      <sheetName val="15福建地区"/>
      <sheetName val="16厦门市"/>
      <sheetName val="17江西省"/>
      <sheetName val="18山东省"/>
      <sheetName val="18山东地区"/>
      <sheetName val="19青岛市"/>
      <sheetName val="20河南省"/>
      <sheetName val="21湖北省"/>
      <sheetName val="22湖南省"/>
      <sheetName val="23广东省"/>
      <sheetName val="23广东地区"/>
      <sheetName val="24深圳市"/>
      <sheetName val="25广西自治区"/>
      <sheetName val="26海南省"/>
      <sheetName val="27重庆市"/>
      <sheetName val="28四川省"/>
      <sheetName val="29贵州省"/>
      <sheetName val="30云南省"/>
      <sheetName val="31西藏自治区"/>
      <sheetName val="32陕西省"/>
      <sheetName val="33甘肃省"/>
      <sheetName val="34青海省"/>
      <sheetName val="35宁夏自治区"/>
      <sheetName val="36新疆自治区"/>
      <sheetName val="2014年平衡"/>
      <sheetName val="2014年补助"/>
      <sheetName val="2014年上解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区划对应表"/>
      <sheetName val="举借方式"/>
      <sheetName val="银行"/>
      <sheetName val="有效性列表"/>
      <sheetName val="00 目录"/>
      <sheetName val="公司债务项目情况表"/>
      <sheetName val="公司资产、在建项目情况表"/>
      <sheetName val="01个数"/>
      <sheetName val="02余额--汇总"/>
      <sheetName val="03来源--汇总"/>
      <sheetName val="04来源--省级"/>
      <sheetName val="05来源--市级"/>
      <sheetName val="06来源--县级"/>
      <sheetName val="08方式--省级"/>
      <sheetName val="09方式--市级"/>
      <sheetName val="10方式--县级"/>
      <sheetName val="07方式--汇总"/>
      <sheetName val="11资产负债--汇总"/>
      <sheetName val="12在建项目--汇总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StartUp_9"/>
      <sheetName val="StartUp_10"/>
      <sheetName val="StartUp_11"/>
      <sheetName val="StartUp_12"/>
      <sheetName val="StartUp_13"/>
      <sheetName val="StartUp_14"/>
      <sheetName val="StartUp_15"/>
      <sheetName val="StartUp_16"/>
      <sheetName val="StartUp_17"/>
      <sheetName val="StartUp_18"/>
      <sheetName val="StartUp_19"/>
      <sheetName val="StartUp_20"/>
      <sheetName val="StartUp_21"/>
      <sheetName val="StartUp_22"/>
      <sheetName val="StartUp_23"/>
      <sheetName val="StartUp_24"/>
      <sheetName val="StartUp_25"/>
      <sheetName val="StartUp_26"/>
      <sheetName val="StartUp_27"/>
      <sheetName val="StartUp_28"/>
      <sheetName val="StartUp_29"/>
      <sheetName val="StartUp_30"/>
      <sheetName val="StartUp_31"/>
      <sheetName val="StartUp_32"/>
      <sheetName val="StartUp_33"/>
      <sheetName val="StartUp_34"/>
      <sheetName val="StartUp_35"/>
      <sheetName val="StartUp_36"/>
      <sheetName val="StartUp_37"/>
      <sheetName val="StartUp_38"/>
      <sheetName val="StartUp_39"/>
      <sheetName val="StartUp_40"/>
      <sheetName val="StartUp_41"/>
      <sheetName val="StartUp_42"/>
      <sheetName val="StartUp_43"/>
      <sheetName val="StartUp_44"/>
      <sheetName val="StartUp_45"/>
      <sheetName val="StartUp_46"/>
      <sheetName val="StartUp_47"/>
      <sheetName val="StartUp_48"/>
      <sheetName val="StartUp_49"/>
      <sheetName val="StartUp_50"/>
      <sheetName val="StartUp_51"/>
      <sheetName val="StartUp_52"/>
      <sheetName val="StartUp_53"/>
      <sheetName val="StartUp_54"/>
      <sheetName val="StartUp_55"/>
      <sheetName val="StartUp_56"/>
      <sheetName val="StartUp_57"/>
      <sheetName val="StartUp_58"/>
      <sheetName val="StartUp_59"/>
      <sheetName val="StartUp_60"/>
      <sheetName val="StartUp_61"/>
      <sheetName val="StartUp_62"/>
      <sheetName val="StartUp_63"/>
      <sheetName val="StartUp_64"/>
      <sheetName val="StartUp_65"/>
      <sheetName val="StartUp_66"/>
      <sheetName val="StartUp_67"/>
      <sheetName val="StartUp_68"/>
      <sheetName val="StartUp_69"/>
      <sheetName val="StartUp_70"/>
      <sheetName val="StartUp_71"/>
      <sheetName val="StartUp_72"/>
      <sheetName val="StartUp_73"/>
      <sheetName val="StartUp_74"/>
      <sheetName val="StartUp_75"/>
      <sheetName val="StartUp_76"/>
      <sheetName val="StartUp_77"/>
      <sheetName val="StartUp_78"/>
      <sheetName val="StartUp_79"/>
      <sheetName val="StartUp_80"/>
      <sheetName val="StartUp_81"/>
      <sheetName val="StartUp_82"/>
      <sheetName val="StartUp_83"/>
      <sheetName val="StartUp_84"/>
      <sheetName val="StartUp_85"/>
      <sheetName val="StartUp_86"/>
      <sheetName val="StartUp_87"/>
      <sheetName val="StartUp_88"/>
      <sheetName val="StartUp_89"/>
      <sheetName val="StartUp_90"/>
      <sheetName val="StartUp_91"/>
      <sheetName val="StartUp_92"/>
      <sheetName val="StartUp_93"/>
      <sheetName val="StartUp_94"/>
      <sheetName val="StartUp_95"/>
      <sheetName val="StartUp_96"/>
      <sheetName val="StartUp_97"/>
      <sheetName val="StartUp_98"/>
      <sheetName val="StartUp_99"/>
      <sheetName val="StartUp_100"/>
      <sheetName val="StartUp_101"/>
      <sheetName val="StartUp_102"/>
      <sheetName val="StartUp_103"/>
      <sheetName val="StartUp_104"/>
      <sheetName val="StartUp_105"/>
      <sheetName val="StartUp_106"/>
      <sheetName val="StartUp_107"/>
      <sheetName val="StartUp_108"/>
      <sheetName val="StartUp_109"/>
      <sheetName val="StartUp_110"/>
      <sheetName val="StartUp_111"/>
      <sheetName val="StartUp_112"/>
      <sheetName val="StartUp_113"/>
      <sheetName val="StartUp_114"/>
      <sheetName val="StartUp_115"/>
      <sheetName val="StartUp_116"/>
      <sheetName val="StartUp_117"/>
      <sheetName val="StartUp_118"/>
      <sheetName val="StartUp_119"/>
      <sheetName val="StartUp_120"/>
      <sheetName val="StartUp_121"/>
      <sheetName val="StartUp_122"/>
      <sheetName val="StartUp_123"/>
      <sheetName val="StartUp_124"/>
      <sheetName val="StartUp_125"/>
      <sheetName val="StartUp_126"/>
      <sheetName val="StartUp_127"/>
      <sheetName val="StartUp_128"/>
      <sheetName val="StartUp_129"/>
      <sheetName val="StartUp_130"/>
      <sheetName val="StartUp_131"/>
      <sheetName val="StartUp_132"/>
      <sheetName val="StartUp_133"/>
      <sheetName val="StartUp_134"/>
      <sheetName val="StartUp_135"/>
      <sheetName val="StartUp_136"/>
      <sheetName val="StartUp_137"/>
      <sheetName val="StartUp_138"/>
      <sheetName val="StartUp_139"/>
      <sheetName val="StartUp_140"/>
      <sheetName val="StartUp_141"/>
      <sheetName val="StartUp_142"/>
      <sheetName val="StartUp_143"/>
      <sheetName val="StartUp_144"/>
      <sheetName val="StartUp_145"/>
      <sheetName val="StartUp_146"/>
      <sheetName val="StartUp_147"/>
      <sheetName val="StartUp_148"/>
      <sheetName val="StartUp_149"/>
      <sheetName val="StartUp_150"/>
      <sheetName val="StartUp_151"/>
      <sheetName val="StartUp_152"/>
      <sheetName val="StartUp_153"/>
      <sheetName val="StartUp_154"/>
      <sheetName val="StartUp_155"/>
      <sheetName val="StartUp_156"/>
      <sheetName val="StartUp_157"/>
      <sheetName val="StartUp_158"/>
      <sheetName val="StartUp_159"/>
      <sheetName val="StartUp_160"/>
      <sheetName val="StartUp_161"/>
      <sheetName val="StartUp_162"/>
      <sheetName val="StartUp_163"/>
      <sheetName val="StartUp_164"/>
      <sheetName val="StartUp_165"/>
      <sheetName val="StartUp_166"/>
      <sheetName val="StartUp_167"/>
      <sheetName val="StartUp_168"/>
      <sheetName val="StartUp_169"/>
      <sheetName val="StartUp_170"/>
      <sheetName val="StartUp_171"/>
      <sheetName val="StartUp_172"/>
      <sheetName val="StartUp_173"/>
      <sheetName val="StartUp_174"/>
      <sheetName val="StartUp_175"/>
      <sheetName val="StartUp_176"/>
      <sheetName val="StartUp_177"/>
      <sheetName val="StartUp_178"/>
      <sheetName val="StartUp_179"/>
      <sheetName val="StartUp_180"/>
      <sheetName val="StartUp_181"/>
      <sheetName val="StartUp_182"/>
      <sheetName val="StartUp_183"/>
      <sheetName val="StartUp_184"/>
      <sheetName val="StartUp_185"/>
      <sheetName val="StartUp_186"/>
      <sheetName val="StartUp_187"/>
      <sheetName val="StartUp_188"/>
      <sheetName val="StartUp_189"/>
      <sheetName val="StartUp_190"/>
      <sheetName val="StartUp_191"/>
      <sheetName val="StartUp_192"/>
      <sheetName val="StartUp_193"/>
      <sheetName val="StartUp_194"/>
      <sheetName val="StartUp_195"/>
      <sheetName val="StartUp_196"/>
      <sheetName val="StartUp_197"/>
      <sheetName val="StartUp_198"/>
      <sheetName val="StartUp_199"/>
      <sheetName val="StartUp_200"/>
      <sheetName val="StartUp_201"/>
      <sheetName val="StartUp_202"/>
      <sheetName val="StartUp_203"/>
      <sheetName val="StartUp_204"/>
      <sheetName val="StartUp_205"/>
      <sheetName val="StartUp_206"/>
      <sheetName val="StartUp_207"/>
      <sheetName val="StartUp_208"/>
      <sheetName val="StartUp_209"/>
      <sheetName val="StartUp_210"/>
      <sheetName val="StartUp_211"/>
      <sheetName val="StartUp_212"/>
      <sheetName val="StartUp_213"/>
      <sheetName val="StartUp_214"/>
      <sheetName val="StartUp_215"/>
      <sheetName val="StartUp_216"/>
      <sheetName val="StartUp_217"/>
      <sheetName val="StartUp_218"/>
      <sheetName val="StartUp_219"/>
      <sheetName val="StartUp_220"/>
      <sheetName val="StartUp_221"/>
      <sheetName val="StartUp_222"/>
      <sheetName val="StartUp_223"/>
      <sheetName val="StartUp_224"/>
      <sheetName val="StartUp_225"/>
      <sheetName val="StartUp_226"/>
      <sheetName val="StartUp_227"/>
      <sheetName val="StartUp_228"/>
      <sheetName val="StartUp_229"/>
      <sheetName val="StartUp_230"/>
      <sheetName val="StartUp_231"/>
      <sheetName val="StartUp_232"/>
      <sheetName val="StartUp_233"/>
      <sheetName val="StartUp_234"/>
      <sheetName val="StartUp_235"/>
      <sheetName val="StartUp_236"/>
      <sheetName val="StartUp_237"/>
      <sheetName val="StartUp_238"/>
      <sheetName val="StartUp_239"/>
      <sheetName val="StartUp_240"/>
      <sheetName val="StartUp_241"/>
      <sheetName val="StartUp_242"/>
      <sheetName val="StartUp_243"/>
      <sheetName val="StartUp_244"/>
      <sheetName val="StartUp_245"/>
      <sheetName val="StartUp_246"/>
      <sheetName val="StartUp_247"/>
      <sheetName val="StartUp_248"/>
      <sheetName val="StartUp_249"/>
      <sheetName val="StartUp_250"/>
      <sheetName val="StartUp_251"/>
      <sheetName val="StartUp_252"/>
      <sheetName val="StartUp_253"/>
      <sheetName val="StartUp_254"/>
      <sheetName val="StartUp_255"/>
      <sheetName val="StartUp_256"/>
      <sheetName val="StartUp_257"/>
      <sheetName val="StartUp_258"/>
      <sheetName val="StartUp_259"/>
      <sheetName val="StartUp_260"/>
      <sheetName val="StartUp_261"/>
      <sheetName val="StartUp_262"/>
      <sheetName val="StartUp_263"/>
      <sheetName val="StartUp_264"/>
      <sheetName val="StartUp_265"/>
      <sheetName val="StartUp_266"/>
      <sheetName val="StartUp_267"/>
      <sheetName val="StartUp_268"/>
      <sheetName val="StartUp_269"/>
      <sheetName val="StartUp_270"/>
      <sheetName val="StartUp_271"/>
      <sheetName val="StartUp_272"/>
      <sheetName val="StartUp_273"/>
      <sheetName val="StartUp_274"/>
      <sheetName val="StartUp_275"/>
      <sheetName val="StartUp_276"/>
      <sheetName val="StartUp_277"/>
      <sheetName val="StartUp_278"/>
      <sheetName val="StartUp_279"/>
      <sheetName val="StartUp_280"/>
      <sheetName val="StartUp_281"/>
      <sheetName val="StartUp_282"/>
      <sheetName val="StartUp_283"/>
      <sheetName val="StartUp_284"/>
      <sheetName val="StartUp_285"/>
      <sheetName val="StartUp_286"/>
      <sheetName val="StartUp_287"/>
      <sheetName val="StartUp_288"/>
      <sheetName val="StartUp_289"/>
      <sheetName val="StartUp_290"/>
      <sheetName val="StartUp_291"/>
      <sheetName val="StartUp_292"/>
      <sheetName val="StartUp_293"/>
      <sheetName val="StartUp_294"/>
      <sheetName val="StartUp_295"/>
      <sheetName val="StartUp_296"/>
      <sheetName val="StartUp_297"/>
      <sheetName val="StartUp_298"/>
      <sheetName val="StartUp_299"/>
      <sheetName val="StartUp_300"/>
      <sheetName val="StartUp_301"/>
      <sheetName val="StartUp_302"/>
      <sheetName val="StartUp_303"/>
      <sheetName val="StartUp_304"/>
      <sheetName val="StartUp_305"/>
      <sheetName val="StartUp_306"/>
      <sheetName val="StartUp_307"/>
      <sheetName val="StartUp_308"/>
      <sheetName val="StartUp_309"/>
      <sheetName val="StartUp_310"/>
      <sheetName val="StartUp_311"/>
      <sheetName val="StartUp_312"/>
      <sheetName val="StartUp_313"/>
      <sheetName val="StartUp_314"/>
      <sheetName val="StartUp_315"/>
      <sheetName val="StartUp_316"/>
      <sheetName val="StartUp_317"/>
      <sheetName val="StartUp_318"/>
      <sheetName val="StartUp_319"/>
      <sheetName val="StartUp_320"/>
      <sheetName val="StartUp_321"/>
      <sheetName val="StartUp_322"/>
      <sheetName val="StartUp_323"/>
      <sheetName val="StartUp_324"/>
      <sheetName val="StartUp_325"/>
      <sheetName val="StartUp_326"/>
      <sheetName val="StartUp_327"/>
      <sheetName val="StartUp_328"/>
      <sheetName val="StartUp_329"/>
      <sheetName val="StartUp_330"/>
      <sheetName val="StartUp_331"/>
      <sheetName val="StartUp_332"/>
      <sheetName val="StartUp_333"/>
      <sheetName val="StartUp_33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代码对比表"/>
      <sheetName val="d"/>
      <sheetName val="data"/>
      <sheetName val="差异系数"/>
      <sheetName val="经费权重"/>
      <sheetName val="Total"/>
      <sheetName val="rkgm"/>
      <sheetName val="rkmj"/>
      <sheetName val="wdxs"/>
      <sheetName val="hbx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录入13"/>
      <sheetName val="录入14"/>
      <sheetName val="合计"/>
      <sheetName val="分县数据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表A 政府平台明细"/>
      <sheetName val="表B 保障性住房明细"/>
      <sheetName val="表C 汇总表"/>
      <sheetName val="表D 8月放款客户"/>
      <sheetName val="表E 修改备忘"/>
      <sheetName val="参数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"/>
      <sheetName val="KKKKKKKK"/>
      <sheetName val="G.1R-Shou COP Gf"/>
      <sheetName val="P1012001"/>
      <sheetName val="国家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8"/>
      <sheetName val="第6行"/>
      <sheetName val="动态分析报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国家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8296"/>
      <sheetName val="发文表数"/>
      <sheetName val="增长率"/>
      <sheetName val="总表"/>
      <sheetName val="标准收入"/>
      <sheetName val="标准支出"/>
      <sheetName val="转移支付系数"/>
      <sheetName val="困难程度系数"/>
      <sheetName val="奖励资金"/>
      <sheetName val="标准支出-对比"/>
      <sheetName val="特殊因素"/>
      <sheetName val="分省"/>
      <sheetName val="总人口人均"/>
      <sheetName val="分年分析"/>
      <sheetName val="2013总表"/>
      <sheetName val="2013收入"/>
      <sheetName val="2013支出"/>
      <sheetName val="少少数民族人口"/>
      <sheetName val="2012年平衡"/>
      <sheetName val="2012年补助"/>
      <sheetName val="2012年上解"/>
      <sheetName val="2012总表"/>
      <sheetName val="2012收入"/>
      <sheetName val="2012支出"/>
      <sheetName val="2010年平衡"/>
      <sheetName val="2010年补助"/>
      <sheetName val="2010年上解"/>
      <sheetName val="2011年平衡"/>
      <sheetName val="2011年补助"/>
      <sheetName val="2011年上解"/>
      <sheetName val="总表1"/>
      <sheetName val="标准支出 (2)"/>
      <sheetName val="2011年标准支出"/>
      <sheetName val="历年增长率"/>
      <sheetName val="困难程度系数 (2)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市县名单"/>
      <sheetName val="6部门8项"/>
      <sheetName val="7部门9项新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区划对应表"/>
      <sheetName val="举借方式"/>
      <sheetName val="银行"/>
      <sheetName val="有效性列表"/>
      <sheetName val="00 目录"/>
      <sheetName val="封面"/>
      <sheetName val="公司债务项目情况表"/>
      <sheetName val="公司资产、在建项目情况表"/>
      <sheetName val="01个数"/>
      <sheetName val="02余额--汇总"/>
      <sheetName val="03来源--汇总"/>
      <sheetName val="04来源--省级"/>
      <sheetName val="05来源--市级"/>
      <sheetName val="06来源--县级"/>
      <sheetName val="07方式--汇总"/>
      <sheetName val="08方式--省级"/>
      <sheetName val="09方式--市级"/>
      <sheetName val="10方式--县级"/>
      <sheetName val="11资产负债--汇总"/>
      <sheetName val="12在建项目--汇总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01 汇总表（下发数据内）"/>
      <sheetName val="02 项目统计表（下发数据内）"/>
      <sheetName val="01 汇总表（下发数据外）"/>
      <sheetName val="02 项目统计表（下发数据外）"/>
      <sheetName val="Sheet4"/>
      <sheetName val="基础数据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kdjb"/>
      <sheetName val="2002sx千元"/>
      <sheetName val="省市平衡"/>
      <sheetName val="市直01"/>
      <sheetName val="市直02"/>
      <sheetName val="市直03"/>
      <sheetName val="Sheet1"/>
      <sheetName val="Sheet2"/>
      <sheetName val="Sheet3"/>
      <sheetName val="中央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"/>
      <sheetName val="df"/>
      <sheetName val="Sheet1"/>
      <sheetName val="Sheet2"/>
      <sheetName val="Sheet3"/>
      <sheetName val="中央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PK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SheetLayoutView="100" workbookViewId="0" topLeftCell="A1">
      <pane ySplit="4" topLeftCell="A8" activePane="bottomLeft" state="frozen"/>
      <selection pane="bottomLeft" activeCell="H11" sqref="H11"/>
    </sheetView>
  </sheetViews>
  <sheetFormatPr defaultColWidth="9.00390625" defaultRowHeight="14.25"/>
  <cols>
    <col min="1" max="1" width="4.375" style="60" customWidth="1"/>
    <col min="2" max="2" width="16.375" style="60" customWidth="1"/>
    <col min="3" max="3" width="8.125" style="61" customWidth="1"/>
    <col min="4" max="4" width="6.25390625" style="61" customWidth="1"/>
    <col min="5" max="5" width="8.125" style="61" hidden="1" customWidth="1"/>
    <col min="6" max="6" width="8.375" style="62" hidden="1" customWidth="1"/>
    <col min="7" max="7" width="9.375" style="61" customWidth="1"/>
    <col min="8" max="8" width="8.125" style="61" customWidth="1"/>
    <col min="9" max="9" width="6.25390625" style="61" customWidth="1"/>
    <col min="10" max="10" width="8.875" style="61" customWidth="1"/>
    <col min="11" max="11" width="8.375" style="60" hidden="1" customWidth="1"/>
    <col min="12" max="12" width="7.375" style="60" hidden="1" customWidth="1"/>
    <col min="13" max="13" width="9.375" style="60" customWidth="1"/>
    <col min="14" max="14" width="10.25390625" style="60" customWidth="1"/>
    <col min="15" max="16384" width="9.00390625" style="60" customWidth="1"/>
  </cols>
  <sheetData>
    <row r="1" spans="1:2" ht="24" customHeight="1">
      <c r="A1" s="63" t="s">
        <v>0</v>
      </c>
      <c r="B1" s="63"/>
    </row>
    <row r="2" spans="1:14" ht="57.7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58" customFormat="1" ht="14.25" customHeight="1">
      <c r="A3" s="2" t="s">
        <v>2</v>
      </c>
      <c r="B3" s="2" t="s">
        <v>3</v>
      </c>
      <c r="C3" s="2" t="s">
        <v>4</v>
      </c>
      <c r="D3" s="2"/>
      <c r="E3" s="2"/>
      <c r="F3" s="2"/>
      <c r="G3" s="93"/>
      <c r="H3" s="2" t="s">
        <v>5</v>
      </c>
      <c r="I3" s="2"/>
      <c r="J3" s="2"/>
      <c r="K3" s="2"/>
      <c r="L3" s="2"/>
      <c r="M3" s="93"/>
      <c r="N3" s="2" t="s">
        <v>6</v>
      </c>
    </row>
    <row r="4" spans="1:14" s="58" customFormat="1" ht="24">
      <c r="A4" s="2"/>
      <c r="B4" s="2"/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8</v>
      </c>
      <c r="J4" s="2" t="s">
        <v>13</v>
      </c>
      <c r="K4" s="2" t="s">
        <v>9</v>
      </c>
      <c r="L4" s="2" t="s">
        <v>10</v>
      </c>
      <c r="M4" s="2" t="s">
        <v>11</v>
      </c>
      <c r="N4" s="2"/>
    </row>
    <row r="5" spans="1:14" ht="12">
      <c r="A5" s="1">
        <v>1</v>
      </c>
      <c r="B5" s="3" t="s">
        <v>14</v>
      </c>
      <c r="C5" s="65">
        <v>4000</v>
      </c>
      <c r="D5" s="66">
        <v>0.8</v>
      </c>
      <c r="E5" s="94">
        <f>C5*D5</f>
        <v>3200</v>
      </c>
      <c r="F5" s="95">
        <f>C5*D5/$E$61</f>
        <v>1</v>
      </c>
      <c r="G5" s="96">
        <f>ROUND(2647*F5,2)</f>
        <v>2647</v>
      </c>
      <c r="H5" s="97">
        <v>4500</v>
      </c>
      <c r="I5" s="66">
        <v>0.8</v>
      </c>
      <c r="J5" s="66">
        <v>4</v>
      </c>
      <c r="K5" s="94">
        <f>H5*I5*J5</f>
        <v>14400</v>
      </c>
      <c r="L5" s="95">
        <f aca="true" t="shared" si="0" ref="L5:L10">K5/$K$61</f>
        <v>0.24128452643337336</v>
      </c>
      <c r="M5" s="96">
        <f>ROUND(13872*L5,2)-0.04</f>
        <v>3347.06</v>
      </c>
      <c r="N5" s="96">
        <f aca="true" t="shared" si="1" ref="N5:N10">G5+M5</f>
        <v>5994.0599999999995</v>
      </c>
    </row>
    <row r="6" spans="1:14" ht="12">
      <c r="A6" s="1">
        <v>2</v>
      </c>
      <c r="B6" s="3" t="s">
        <v>15</v>
      </c>
      <c r="C6" s="65">
        <v>0</v>
      </c>
      <c r="D6" s="66">
        <v>0.9</v>
      </c>
      <c r="E6" s="94">
        <f aca="true" t="shared" si="2" ref="E5:E10">C6*D6</f>
        <v>0</v>
      </c>
      <c r="F6" s="95">
        <f aca="true" t="shared" si="3" ref="F5:F10">E6/$E$61</f>
        <v>0</v>
      </c>
      <c r="G6" s="96">
        <f aca="true" t="shared" si="4" ref="G6:G37">ROUND(2647*F6,2)</f>
        <v>0</v>
      </c>
      <c r="H6" s="97">
        <v>1000</v>
      </c>
      <c r="I6" s="66">
        <v>0.9</v>
      </c>
      <c r="J6" s="4">
        <v>3.83</v>
      </c>
      <c r="K6" s="94">
        <f aca="true" t="shared" si="5" ref="K6:K37">H6*I6*J6</f>
        <v>3447</v>
      </c>
      <c r="L6" s="95">
        <f t="shared" si="0"/>
        <v>0.05775748351498875</v>
      </c>
      <c r="M6" s="96">
        <f>ROUND(13872*L6,2)</f>
        <v>801.21</v>
      </c>
      <c r="N6" s="96">
        <f t="shared" si="1"/>
        <v>801.21</v>
      </c>
    </row>
    <row r="7" spans="1:14" ht="12">
      <c r="A7" s="1">
        <v>3</v>
      </c>
      <c r="B7" s="3" t="s">
        <v>16</v>
      </c>
      <c r="C7" s="1">
        <v>0</v>
      </c>
      <c r="D7" s="66">
        <v>1</v>
      </c>
      <c r="E7" s="94">
        <f t="shared" si="2"/>
        <v>0</v>
      </c>
      <c r="F7" s="95">
        <f t="shared" si="3"/>
        <v>0</v>
      </c>
      <c r="G7" s="96">
        <f t="shared" si="4"/>
        <v>0</v>
      </c>
      <c r="H7" s="97">
        <v>2260</v>
      </c>
      <c r="I7" s="66">
        <v>1</v>
      </c>
      <c r="J7" s="4">
        <v>4.12</v>
      </c>
      <c r="K7" s="94">
        <f t="shared" si="5"/>
        <v>9311.2</v>
      </c>
      <c r="L7" s="95">
        <f t="shared" si="0"/>
        <v>0.15601725573100184</v>
      </c>
      <c r="M7" s="96">
        <f aca="true" t="shared" si="6" ref="M5:M10">ROUND(13872*L7,2)</f>
        <v>2164.27</v>
      </c>
      <c r="N7" s="96">
        <f t="shared" si="1"/>
        <v>2164.27</v>
      </c>
    </row>
    <row r="8" spans="1:14" ht="12">
      <c r="A8" s="1"/>
      <c r="B8" s="5" t="s">
        <v>17</v>
      </c>
      <c r="C8" s="1">
        <v>0</v>
      </c>
      <c r="D8" s="66">
        <v>1.1</v>
      </c>
      <c r="E8" s="94">
        <f t="shared" si="2"/>
        <v>0</v>
      </c>
      <c r="F8" s="95">
        <f t="shared" si="3"/>
        <v>0</v>
      </c>
      <c r="G8" s="96">
        <f t="shared" si="4"/>
        <v>0</v>
      </c>
      <c r="H8" s="98">
        <v>10</v>
      </c>
      <c r="I8" s="66">
        <v>1.1</v>
      </c>
      <c r="J8" s="4">
        <v>2.35</v>
      </c>
      <c r="K8" s="94">
        <f t="shared" si="5"/>
        <v>25.85</v>
      </c>
      <c r="L8" s="95">
        <f t="shared" si="0"/>
        <v>0.00043313923668768765</v>
      </c>
      <c r="M8" s="96">
        <f t="shared" si="6"/>
        <v>6.01</v>
      </c>
      <c r="N8" s="96">
        <f t="shared" si="1"/>
        <v>6.01</v>
      </c>
    </row>
    <row r="9" spans="1:14" ht="12">
      <c r="A9" s="1">
        <v>4</v>
      </c>
      <c r="B9" s="3" t="s">
        <v>18</v>
      </c>
      <c r="C9" s="67">
        <v>0</v>
      </c>
      <c r="D9" s="66">
        <v>0.9</v>
      </c>
      <c r="E9" s="94">
        <f t="shared" si="2"/>
        <v>0</v>
      </c>
      <c r="F9" s="95">
        <f t="shared" si="3"/>
        <v>0</v>
      </c>
      <c r="G9" s="96">
        <f t="shared" si="4"/>
        <v>0</v>
      </c>
      <c r="H9" s="99">
        <v>2660</v>
      </c>
      <c r="I9" s="66">
        <v>0.9</v>
      </c>
      <c r="J9" s="66">
        <v>4</v>
      </c>
      <c r="K9" s="94">
        <f t="shared" si="5"/>
        <v>9576</v>
      </c>
      <c r="L9" s="95">
        <f t="shared" si="0"/>
        <v>0.1604542100781933</v>
      </c>
      <c r="M9" s="96">
        <f t="shared" si="6"/>
        <v>2225.82</v>
      </c>
      <c r="N9" s="96">
        <f t="shared" si="1"/>
        <v>2225.82</v>
      </c>
    </row>
    <row r="10" spans="1:14" ht="12">
      <c r="A10" s="1"/>
      <c r="B10" s="6" t="s">
        <v>19</v>
      </c>
      <c r="C10" s="68">
        <v>0</v>
      </c>
      <c r="D10" s="66">
        <v>1</v>
      </c>
      <c r="E10" s="94">
        <f t="shared" si="2"/>
        <v>0</v>
      </c>
      <c r="F10" s="95">
        <f t="shared" si="3"/>
        <v>0</v>
      </c>
      <c r="G10" s="96">
        <f t="shared" si="4"/>
        <v>0</v>
      </c>
      <c r="H10" s="99">
        <v>1530</v>
      </c>
      <c r="I10" s="66">
        <v>1</v>
      </c>
      <c r="J10" s="66">
        <v>4</v>
      </c>
      <c r="K10" s="94">
        <f t="shared" si="5"/>
        <v>6120</v>
      </c>
      <c r="L10" s="95">
        <f t="shared" si="0"/>
        <v>0.10254592373418368</v>
      </c>
      <c r="M10" s="96">
        <f t="shared" si="6"/>
        <v>1422.52</v>
      </c>
      <c r="N10" s="96">
        <f t="shared" si="1"/>
        <v>1422.52</v>
      </c>
    </row>
    <row r="11" spans="1:14" ht="24">
      <c r="A11" s="1">
        <v>5</v>
      </c>
      <c r="B11" s="3" t="s">
        <v>20</v>
      </c>
      <c r="C11" s="69">
        <v>0</v>
      </c>
      <c r="D11" s="66">
        <v>1</v>
      </c>
      <c r="E11" s="94">
        <f aca="true" t="shared" si="7" ref="E11:E38">C11*D11</f>
        <v>0</v>
      </c>
      <c r="F11" s="95">
        <f aca="true" t="shared" si="8" ref="F11:F38">E11/$E$61</f>
        <v>0</v>
      </c>
      <c r="G11" s="96">
        <f t="shared" si="4"/>
        <v>0</v>
      </c>
      <c r="H11" s="100">
        <v>128</v>
      </c>
      <c r="I11" s="66">
        <v>1</v>
      </c>
      <c r="J11" s="4">
        <v>0.89</v>
      </c>
      <c r="K11" s="94">
        <f t="shared" si="5"/>
        <v>113.92</v>
      </c>
      <c r="L11" s="95">
        <f aca="true" t="shared" si="9" ref="L11:L38">K11/$K$61</f>
        <v>0.0019088286980062426</v>
      </c>
      <c r="M11" s="96">
        <f aca="true" t="shared" si="10" ref="M11:M38">ROUND(13872*L11,2)</f>
        <v>26.48</v>
      </c>
      <c r="N11" s="96">
        <f aca="true" t="shared" si="11" ref="N11:N38">G11+M11</f>
        <v>26.48</v>
      </c>
    </row>
    <row r="12" spans="1:14" ht="12">
      <c r="A12" s="1"/>
      <c r="B12" s="6" t="s">
        <v>21</v>
      </c>
      <c r="C12" s="68">
        <v>0</v>
      </c>
      <c r="D12" s="66">
        <v>1.2</v>
      </c>
      <c r="E12" s="94">
        <f t="shared" si="7"/>
        <v>0</v>
      </c>
      <c r="F12" s="95">
        <f t="shared" si="8"/>
        <v>0</v>
      </c>
      <c r="G12" s="96">
        <f t="shared" si="4"/>
        <v>0</v>
      </c>
      <c r="H12" s="100">
        <v>150</v>
      </c>
      <c r="I12" s="66">
        <v>1.2</v>
      </c>
      <c r="J12" s="66">
        <v>0.6</v>
      </c>
      <c r="K12" s="94">
        <f t="shared" si="5"/>
        <v>108</v>
      </c>
      <c r="L12" s="95">
        <f t="shared" si="9"/>
        <v>0.0018096339482503003</v>
      </c>
      <c r="M12" s="96">
        <f t="shared" si="10"/>
        <v>25.1</v>
      </c>
      <c r="N12" s="96">
        <f t="shared" si="11"/>
        <v>25.1</v>
      </c>
    </row>
    <row r="13" spans="1:14" ht="12">
      <c r="A13" s="1"/>
      <c r="B13" s="6" t="s">
        <v>22</v>
      </c>
      <c r="C13" s="68">
        <v>0</v>
      </c>
      <c r="D13" s="66">
        <v>1.2</v>
      </c>
      <c r="E13" s="94">
        <f t="shared" si="7"/>
        <v>0</v>
      </c>
      <c r="F13" s="95">
        <f t="shared" si="8"/>
        <v>0</v>
      </c>
      <c r="G13" s="96">
        <f t="shared" si="4"/>
        <v>0</v>
      </c>
      <c r="H13" s="100">
        <v>16</v>
      </c>
      <c r="I13" s="66">
        <v>1.2</v>
      </c>
      <c r="J13" s="4">
        <v>0.67</v>
      </c>
      <c r="K13" s="94">
        <f t="shared" si="5"/>
        <v>12.864</v>
      </c>
      <c r="L13" s="95">
        <f t="shared" si="9"/>
        <v>0.00021554751028048024</v>
      </c>
      <c r="M13" s="96">
        <f t="shared" si="10"/>
        <v>2.99</v>
      </c>
      <c r="N13" s="96">
        <f t="shared" si="11"/>
        <v>2.99</v>
      </c>
    </row>
    <row r="14" spans="1:14" ht="12">
      <c r="A14" s="1"/>
      <c r="B14" s="7" t="s">
        <v>23</v>
      </c>
      <c r="C14" s="68">
        <v>0</v>
      </c>
      <c r="D14" s="66">
        <v>1.1</v>
      </c>
      <c r="E14" s="94">
        <f t="shared" si="7"/>
        <v>0</v>
      </c>
      <c r="F14" s="95">
        <f t="shared" si="8"/>
        <v>0</v>
      </c>
      <c r="G14" s="96">
        <f t="shared" si="4"/>
        <v>0</v>
      </c>
      <c r="H14" s="100">
        <v>0</v>
      </c>
      <c r="I14" s="66">
        <v>1.1</v>
      </c>
      <c r="J14" s="66">
        <v>0</v>
      </c>
      <c r="K14" s="94">
        <f t="shared" si="5"/>
        <v>0</v>
      </c>
      <c r="L14" s="95">
        <f t="shared" si="9"/>
        <v>0</v>
      </c>
      <c r="M14" s="96">
        <f t="shared" si="10"/>
        <v>0</v>
      </c>
      <c r="N14" s="96">
        <f t="shared" si="11"/>
        <v>0</v>
      </c>
    </row>
    <row r="15" spans="1:14" ht="12">
      <c r="A15" s="1"/>
      <c r="B15" s="7" t="s">
        <v>24</v>
      </c>
      <c r="C15" s="1">
        <v>0</v>
      </c>
      <c r="D15" s="66">
        <v>1.2</v>
      </c>
      <c r="E15" s="94">
        <f t="shared" si="7"/>
        <v>0</v>
      </c>
      <c r="F15" s="95">
        <f t="shared" si="8"/>
        <v>0</v>
      </c>
      <c r="G15" s="96">
        <f t="shared" si="4"/>
        <v>0</v>
      </c>
      <c r="H15" s="100">
        <v>0</v>
      </c>
      <c r="I15" s="66">
        <v>1.2</v>
      </c>
      <c r="J15" s="66">
        <v>0</v>
      </c>
      <c r="K15" s="94">
        <f t="shared" si="5"/>
        <v>0</v>
      </c>
      <c r="L15" s="95">
        <f t="shared" si="9"/>
        <v>0</v>
      </c>
      <c r="M15" s="96">
        <f t="shared" si="10"/>
        <v>0</v>
      </c>
      <c r="N15" s="96">
        <f t="shared" si="11"/>
        <v>0</v>
      </c>
    </row>
    <row r="16" spans="1:14" ht="24">
      <c r="A16" s="1">
        <v>6</v>
      </c>
      <c r="B16" s="3" t="s">
        <v>25</v>
      </c>
      <c r="C16" s="70">
        <f>0+0</f>
        <v>0</v>
      </c>
      <c r="D16" s="66">
        <v>1</v>
      </c>
      <c r="E16" s="94">
        <f t="shared" si="7"/>
        <v>0</v>
      </c>
      <c r="F16" s="95">
        <f t="shared" si="8"/>
        <v>0</v>
      </c>
      <c r="G16" s="96">
        <f t="shared" si="4"/>
        <v>0</v>
      </c>
      <c r="H16" s="101">
        <v>157</v>
      </c>
      <c r="I16" s="66">
        <v>1</v>
      </c>
      <c r="J16" s="4">
        <v>0.8</v>
      </c>
      <c r="K16" s="94">
        <f t="shared" si="5"/>
        <v>125.60000000000001</v>
      </c>
      <c r="L16" s="95">
        <f t="shared" si="9"/>
        <v>0.0021045372583355345</v>
      </c>
      <c r="M16" s="96">
        <f t="shared" si="10"/>
        <v>29.19</v>
      </c>
      <c r="N16" s="96">
        <f t="shared" si="11"/>
        <v>29.19</v>
      </c>
    </row>
    <row r="17" spans="1:14" ht="12">
      <c r="A17" s="1"/>
      <c r="B17" s="8" t="s">
        <v>26</v>
      </c>
      <c r="C17" s="1">
        <v>0</v>
      </c>
      <c r="D17" s="66">
        <v>1.2</v>
      </c>
      <c r="E17" s="94">
        <f t="shared" si="7"/>
        <v>0</v>
      </c>
      <c r="F17" s="95">
        <f t="shared" si="8"/>
        <v>0</v>
      </c>
      <c r="G17" s="96">
        <f t="shared" si="4"/>
        <v>0</v>
      </c>
      <c r="H17" s="102">
        <v>33</v>
      </c>
      <c r="I17" s="66">
        <v>1.2</v>
      </c>
      <c r="J17" s="4">
        <v>0.57</v>
      </c>
      <c r="K17" s="94">
        <f t="shared" si="5"/>
        <v>22.572</v>
      </c>
      <c r="L17" s="95">
        <f t="shared" si="9"/>
        <v>0.00037821349518431274</v>
      </c>
      <c r="M17" s="96">
        <f t="shared" si="10"/>
        <v>5.25</v>
      </c>
      <c r="N17" s="96">
        <f t="shared" si="11"/>
        <v>5.25</v>
      </c>
    </row>
    <row r="18" spans="1:14" ht="12">
      <c r="A18" s="1"/>
      <c r="B18" s="8" t="s">
        <v>27</v>
      </c>
      <c r="C18" s="1">
        <v>0</v>
      </c>
      <c r="D18" s="66">
        <v>1.2</v>
      </c>
      <c r="E18" s="94">
        <f t="shared" si="7"/>
        <v>0</v>
      </c>
      <c r="F18" s="95">
        <f t="shared" si="8"/>
        <v>0</v>
      </c>
      <c r="G18" s="96">
        <f t="shared" si="4"/>
        <v>0</v>
      </c>
      <c r="H18" s="102">
        <v>10</v>
      </c>
      <c r="I18" s="66">
        <v>1.2</v>
      </c>
      <c r="J18" s="4">
        <v>0.72</v>
      </c>
      <c r="K18" s="94">
        <f t="shared" si="5"/>
        <v>8.64</v>
      </c>
      <c r="L18" s="95">
        <f t="shared" si="9"/>
        <v>0.00014477071586002402</v>
      </c>
      <c r="M18" s="96">
        <f t="shared" si="10"/>
        <v>2.01</v>
      </c>
      <c r="N18" s="96">
        <f t="shared" si="11"/>
        <v>2.01</v>
      </c>
    </row>
    <row r="19" spans="1:14" ht="12">
      <c r="A19" s="1"/>
      <c r="B19" s="8" t="s">
        <v>28</v>
      </c>
      <c r="C19" s="1">
        <v>0</v>
      </c>
      <c r="D19" s="66">
        <v>1.2</v>
      </c>
      <c r="E19" s="94">
        <f t="shared" si="7"/>
        <v>0</v>
      </c>
      <c r="F19" s="95">
        <f t="shared" si="8"/>
        <v>0</v>
      </c>
      <c r="G19" s="96">
        <f t="shared" si="4"/>
        <v>0</v>
      </c>
      <c r="H19" s="102">
        <v>25</v>
      </c>
      <c r="I19" s="66">
        <v>1.2</v>
      </c>
      <c r="J19" s="4">
        <v>2.87</v>
      </c>
      <c r="K19" s="94">
        <f t="shared" si="5"/>
        <v>86.10000000000001</v>
      </c>
      <c r="L19" s="95">
        <f t="shared" si="9"/>
        <v>0.0014426803976328785</v>
      </c>
      <c r="M19" s="96">
        <f t="shared" si="10"/>
        <v>20.01</v>
      </c>
      <c r="N19" s="96">
        <f t="shared" si="11"/>
        <v>20.01</v>
      </c>
    </row>
    <row r="20" spans="1:14" ht="24">
      <c r="A20" s="1">
        <v>7</v>
      </c>
      <c r="B20" s="3" t="s">
        <v>29</v>
      </c>
      <c r="C20" s="71">
        <f>0+0</f>
        <v>0</v>
      </c>
      <c r="D20" s="66">
        <v>1</v>
      </c>
      <c r="E20" s="94">
        <f t="shared" si="7"/>
        <v>0</v>
      </c>
      <c r="F20" s="95">
        <f t="shared" si="8"/>
        <v>0</v>
      </c>
      <c r="G20" s="96">
        <f t="shared" si="4"/>
        <v>0</v>
      </c>
      <c r="H20" s="103">
        <v>151</v>
      </c>
      <c r="I20" s="66">
        <v>1</v>
      </c>
      <c r="J20" s="4">
        <v>0.57</v>
      </c>
      <c r="K20" s="94">
        <f t="shared" si="5"/>
        <v>86.07</v>
      </c>
      <c r="L20" s="95">
        <f t="shared" si="9"/>
        <v>0.001442177721536142</v>
      </c>
      <c r="M20" s="96">
        <f t="shared" si="10"/>
        <v>20.01</v>
      </c>
      <c r="N20" s="96">
        <f t="shared" si="11"/>
        <v>20.01</v>
      </c>
    </row>
    <row r="21" spans="1:14" ht="12">
      <c r="A21" s="1"/>
      <c r="B21" s="5" t="s">
        <v>30</v>
      </c>
      <c r="C21" s="72">
        <v>0</v>
      </c>
      <c r="D21" s="66">
        <v>1.2</v>
      </c>
      <c r="E21" s="94">
        <f t="shared" si="7"/>
        <v>0</v>
      </c>
      <c r="F21" s="95">
        <f t="shared" si="8"/>
        <v>0</v>
      </c>
      <c r="G21" s="96">
        <f t="shared" si="4"/>
        <v>0</v>
      </c>
      <c r="H21" s="104">
        <v>5</v>
      </c>
      <c r="I21" s="66">
        <v>1.2</v>
      </c>
      <c r="J21" s="4">
        <v>0.65</v>
      </c>
      <c r="K21" s="94">
        <f t="shared" si="5"/>
        <v>3.9000000000000004</v>
      </c>
      <c r="L21" s="95">
        <f t="shared" si="9"/>
        <v>6.534789257570529E-05</v>
      </c>
      <c r="M21" s="96">
        <f t="shared" si="10"/>
        <v>0.91</v>
      </c>
      <c r="N21" s="96">
        <f t="shared" si="11"/>
        <v>0.91</v>
      </c>
    </row>
    <row r="22" spans="1:14" ht="12">
      <c r="A22" s="1"/>
      <c r="B22" s="5" t="s">
        <v>31</v>
      </c>
      <c r="C22" s="72">
        <v>0</v>
      </c>
      <c r="D22" s="66">
        <v>1.2</v>
      </c>
      <c r="E22" s="94">
        <f t="shared" si="7"/>
        <v>0</v>
      </c>
      <c r="F22" s="95">
        <f t="shared" si="8"/>
        <v>0</v>
      </c>
      <c r="G22" s="96">
        <f t="shared" si="4"/>
        <v>0</v>
      </c>
      <c r="H22" s="104">
        <v>10</v>
      </c>
      <c r="I22" s="66">
        <v>1.2</v>
      </c>
      <c r="J22" s="4">
        <v>0.43</v>
      </c>
      <c r="K22" s="94">
        <f t="shared" si="5"/>
        <v>5.16</v>
      </c>
      <c r="L22" s="95">
        <f t="shared" si="9"/>
        <v>8.646028863862546E-05</v>
      </c>
      <c r="M22" s="96">
        <f t="shared" si="10"/>
        <v>1.2</v>
      </c>
      <c r="N22" s="96">
        <f t="shared" si="11"/>
        <v>1.2</v>
      </c>
    </row>
    <row r="23" spans="1:14" ht="12">
      <c r="A23" s="1"/>
      <c r="B23" s="5" t="s">
        <v>32</v>
      </c>
      <c r="C23" s="72">
        <v>0</v>
      </c>
      <c r="D23" s="66">
        <v>1.2</v>
      </c>
      <c r="E23" s="94">
        <f t="shared" si="7"/>
        <v>0</v>
      </c>
      <c r="F23" s="95">
        <f t="shared" si="8"/>
        <v>0</v>
      </c>
      <c r="G23" s="96">
        <f t="shared" si="4"/>
        <v>0</v>
      </c>
      <c r="H23" s="104">
        <v>78</v>
      </c>
      <c r="I23" s="66">
        <v>1.2</v>
      </c>
      <c r="J23" s="4">
        <v>0.46</v>
      </c>
      <c r="K23" s="94">
        <f t="shared" si="5"/>
        <v>43.056</v>
      </c>
      <c r="L23" s="95">
        <f t="shared" si="9"/>
        <v>0.0007214407340357863</v>
      </c>
      <c r="M23" s="96">
        <f t="shared" si="10"/>
        <v>10.01</v>
      </c>
      <c r="N23" s="96">
        <f t="shared" si="11"/>
        <v>10.01</v>
      </c>
    </row>
    <row r="24" spans="1:14" ht="12">
      <c r="A24" s="1"/>
      <c r="B24" s="5" t="s">
        <v>33</v>
      </c>
      <c r="C24" s="72">
        <v>0</v>
      </c>
      <c r="D24" s="66">
        <v>1.2</v>
      </c>
      <c r="E24" s="94">
        <f t="shared" si="7"/>
        <v>0</v>
      </c>
      <c r="F24" s="95">
        <f t="shared" si="8"/>
        <v>0</v>
      </c>
      <c r="G24" s="96">
        <f t="shared" si="4"/>
        <v>0</v>
      </c>
      <c r="H24" s="103">
        <v>95</v>
      </c>
      <c r="I24" s="66">
        <v>1.2</v>
      </c>
      <c r="J24" s="4">
        <v>0.91</v>
      </c>
      <c r="K24" s="94">
        <f t="shared" si="5"/>
        <v>103.74000000000001</v>
      </c>
      <c r="L24" s="95">
        <f t="shared" si="9"/>
        <v>0.0017382539425137608</v>
      </c>
      <c r="M24" s="96">
        <f t="shared" si="10"/>
        <v>24.11</v>
      </c>
      <c r="N24" s="96">
        <f t="shared" si="11"/>
        <v>24.11</v>
      </c>
    </row>
    <row r="25" spans="1:14" s="59" customFormat="1" ht="24">
      <c r="A25" s="1">
        <v>8</v>
      </c>
      <c r="B25" s="3" t="s">
        <v>34</v>
      </c>
      <c r="C25" s="73">
        <v>0</v>
      </c>
      <c r="D25" s="66">
        <v>0.9</v>
      </c>
      <c r="E25" s="94">
        <f t="shared" si="7"/>
        <v>0</v>
      </c>
      <c r="F25" s="95">
        <f t="shared" si="8"/>
        <v>0</v>
      </c>
      <c r="G25" s="96">
        <f t="shared" si="4"/>
        <v>0</v>
      </c>
      <c r="H25" s="101">
        <v>203</v>
      </c>
      <c r="I25" s="66">
        <v>0.9</v>
      </c>
      <c r="J25" s="4">
        <v>1.62</v>
      </c>
      <c r="K25" s="94">
        <f t="shared" si="5"/>
        <v>295.97400000000005</v>
      </c>
      <c r="L25" s="95">
        <f t="shared" si="9"/>
        <v>0.004959301835179949</v>
      </c>
      <c r="M25" s="96">
        <f t="shared" si="10"/>
        <v>68.8</v>
      </c>
      <c r="N25" s="96">
        <f t="shared" si="11"/>
        <v>68.8</v>
      </c>
    </row>
    <row r="26" spans="1:14" s="59" customFormat="1" ht="12">
      <c r="A26" s="1"/>
      <c r="B26" s="5" t="s">
        <v>35</v>
      </c>
      <c r="C26" s="1">
        <v>0</v>
      </c>
      <c r="D26" s="66">
        <v>1.1</v>
      </c>
      <c r="E26" s="94">
        <f t="shared" si="7"/>
        <v>0</v>
      </c>
      <c r="F26" s="95">
        <f t="shared" si="8"/>
        <v>0</v>
      </c>
      <c r="G26" s="96">
        <f t="shared" si="4"/>
        <v>0</v>
      </c>
      <c r="H26" s="102">
        <v>150</v>
      </c>
      <c r="I26" s="66">
        <v>1.1</v>
      </c>
      <c r="J26" s="4">
        <v>2.09</v>
      </c>
      <c r="K26" s="94">
        <f t="shared" si="5"/>
        <v>344.84999999999997</v>
      </c>
      <c r="L26" s="95">
        <f t="shared" si="9"/>
        <v>0.005778261731982555</v>
      </c>
      <c r="M26" s="96">
        <f t="shared" si="10"/>
        <v>80.16</v>
      </c>
      <c r="N26" s="96">
        <f t="shared" si="11"/>
        <v>80.16</v>
      </c>
    </row>
    <row r="27" spans="1:14" ht="24">
      <c r="A27" s="1">
        <v>9</v>
      </c>
      <c r="B27" s="3" t="s">
        <v>36</v>
      </c>
      <c r="C27" s="74">
        <f>0+0</f>
        <v>0</v>
      </c>
      <c r="D27" s="66">
        <v>1.1</v>
      </c>
      <c r="E27" s="94">
        <f t="shared" si="7"/>
        <v>0</v>
      </c>
      <c r="F27" s="95">
        <f t="shared" si="8"/>
        <v>0</v>
      </c>
      <c r="G27" s="96">
        <f t="shared" si="4"/>
        <v>0</v>
      </c>
      <c r="H27" s="101">
        <v>60</v>
      </c>
      <c r="I27" s="66">
        <v>1.1</v>
      </c>
      <c r="J27" s="4">
        <v>3.52</v>
      </c>
      <c r="K27" s="94">
        <f t="shared" si="5"/>
        <v>232.32</v>
      </c>
      <c r="L27" s="95">
        <f t="shared" si="9"/>
        <v>0.00389272369312509</v>
      </c>
      <c r="M27" s="96">
        <f t="shared" si="10"/>
        <v>54</v>
      </c>
      <c r="N27" s="96">
        <f t="shared" si="11"/>
        <v>54</v>
      </c>
    </row>
    <row r="28" spans="1:14" ht="12">
      <c r="A28" s="1"/>
      <c r="B28" s="9" t="s">
        <v>37</v>
      </c>
      <c r="C28" s="75">
        <v>0</v>
      </c>
      <c r="D28" s="66">
        <v>1.2</v>
      </c>
      <c r="E28" s="94">
        <f t="shared" si="7"/>
        <v>0</v>
      </c>
      <c r="F28" s="95">
        <f t="shared" si="8"/>
        <v>0</v>
      </c>
      <c r="G28" s="96">
        <f t="shared" si="4"/>
        <v>0</v>
      </c>
      <c r="H28" s="100">
        <v>50</v>
      </c>
      <c r="I28" s="66">
        <v>1.2</v>
      </c>
      <c r="J28" s="66">
        <v>2.3</v>
      </c>
      <c r="K28" s="94">
        <f t="shared" si="5"/>
        <v>138</v>
      </c>
      <c r="L28" s="95">
        <f t="shared" si="9"/>
        <v>0.0023123100449864947</v>
      </c>
      <c r="M28" s="96">
        <f t="shared" si="10"/>
        <v>32.08</v>
      </c>
      <c r="N28" s="96">
        <f t="shared" si="11"/>
        <v>32.08</v>
      </c>
    </row>
    <row r="29" spans="1:14" ht="12">
      <c r="A29" s="1"/>
      <c r="B29" s="9" t="s">
        <v>38</v>
      </c>
      <c r="C29" s="75">
        <v>0</v>
      </c>
      <c r="D29" s="66">
        <v>1.2</v>
      </c>
      <c r="E29" s="94">
        <f t="shared" si="7"/>
        <v>0</v>
      </c>
      <c r="F29" s="95">
        <f t="shared" si="8"/>
        <v>0</v>
      </c>
      <c r="G29" s="96">
        <f t="shared" si="4"/>
        <v>0</v>
      </c>
      <c r="H29" s="100">
        <v>940</v>
      </c>
      <c r="I29" s="66">
        <v>1.2</v>
      </c>
      <c r="J29" s="4">
        <v>4.13</v>
      </c>
      <c r="K29" s="94">
        <f t="shared" si="5"/>
        <v>4658.64</v>
      </c>
      <c r="L29" s="95">
        <f t="shared" si="9"/>
        <v>0.07805956570997018</v>
      </c>
      <c r="M29" s="96">
        <f t="shared" si="10"/>
        <v>1082.84</v>
      </c>
      <c r="N29" s="96">
        <f t="shared" si="11"/>
        <v>1082.84</v>
      </c>
    </row>
    <row r="30" spans="1:14" ht="12">
      <c r="A30" s="1"/>
      <c r="B30" s="9" t="s">
        <v>39</v>
      </c>
      <c r="C30" s="75">
        <v>0</v>
      </c>
      <c r="D30" s="66">
        <v>1.2</v>
      </c>
      <c r="E30" s="94">
        <f t="shared" si="7"/>
        <v>0</v>
      </c>
      <c r="F30" s="95">
        <f t="shared" si="8"/>
        <v>0</v>
      </c>
      <c r="G30" s="96">
        <f t="shared" si="4"/>
        <v>0</v>
      </c>
      <c r="H30" s="100">
        <v>50</v>
      </c>
      <c r="I30" s="66">
        <v>1.2</v>
      </c>
      <c r="J30" s="4">
        <v>3.59</v>
      </c>
      <c r="K30" s="94">
        <f t="shared" si="5"/>
        <v>215.39999999999998</v>
      </c>
      <c r="L30" s="95">
        <f t="shared" si="9"/>
        <v>0.0036092143745658765</v>
      </c>
      <c r="M30" s="96">
        <f t="shared" si="10"/>
        <v>50.07</v>
      </c>
      <c r="N30" s="96">
        <f t="shared" si="11"/>
        <v>50.07</v>
      </c>
    </row>
    <row r="31" spans="1:14" ht="12">
      <c r="A31" s="1">
        <v>10</v>
      </c>
      <c r="B31" s="3" t="s">
        <v>40</v>
      </c>
      <c r="C31" s="1">
        <v>0</v>
      </c>
      <c r="D31" s="66">
        <v>0.9</v>
      </c>
      <c r="E31" s="94">
        <f t="shared" si="7"/>
        <v>0</v>
      </c>
      <c r="F31" s="95">
        <f t="shared" si="8"/>
        <v>0</v>
      </c>
      <c r="G31" s="96">
        <f t="shared" si="4"/>
        <v>0</v>
      </c>
      <c r="H31" s="100">
        <v>600</v>
      </c>
      <c r="I31" s="66">
        <v>0.9</v>
      </c>
      <c r="J31" s="4">
        <v>3.99</v>
      </c>
      <c r="K31" s="94">
        <f t="shared" si="5"/>
        <v>2154.6</v>
      </c>
      <c r="L31" s="95">
        <f t="shared" si="9"/>
        <v>0.03610219726759349</v>
      </c>
      <c r="M31" s="96">
        <f t="shared" si="10"/>
        <v>500.81</v>
      </c>
      <c r="N31" s="96">
        <f t="shared" si="11"/>
        <v>500.81</v>
      </c>
    </row>
    <row r="32" spans="1:14" ht="12">
      <c r="A32" s="1">
        <v>11</v>
      </c>
      <c r="B32" s="3" t="s">
        <v>41</v>
      </c>
      <c r="C32" s="76">
        <v>0</v>
      </c>
      <c r="D32" s="66">
        <v>1</v>
      </c>
      <c r="E32" s="94">
        <f t="shared" si="7"/>
        <v>0</v>
      </c>
      <c r="F32" s="95">
        <f t="shared" si="8"/>
        <v>0</v>
      </c>
      <c r="G32" s="96">
        <f t="shared" si="4"/>
        <v>0</v>
      </c>
      <c r="H32" s="100">
        <v>220</v>
      </c>
      <c r="I32" s="66">
        <v>1</v>
      </c>
      <c r="J32" s="4">
        <v>1.96</v>
      </c>
      <c r="K32" s="94">
        <f t="shared" si="5"/>
        <v>431.2</v>
      </c>
      <c r="L32" s="95">
        <f t="shared" si="9"/>
        <v>0.007225131097088236</v>
      </c>
      <c r="M32" s="96">
        <f t="shared" si="10"/>
        <v>100.23</v>
      </c>
      <c r="N32" s="96">
        <f t="shared" si="11"/>
        <v>100.23</v>
      </c>
    </row>
    <row r="33" spans="1:14" ht="12">
      <c r="A33" s="1">
        <v>12</v>
      </c>
      <c r="B33" s="3" t="s">
        <v>42</v>
      </c>
      <c r="C33" s="77">
        <v>0</v>
      </c>
      <c r="D33" s="66">
        <v>1</v>
      </c>
      <c r="E33" s="94">
        <f t="shared" si="7"/>
        <v>0</v>
      </c>
      <c r="F33" s="95">
        <f t="shared" si="8"/>
        <v>0</v>
      </c>
      <c r="G33" s="96">
        <f t="shared" si="4"/>
        <v>0</v>
      </c>
      <c r="H33" s="100">
        <v>420</v>
      </c>
      <c r="I33" s="66">
        <v>1</v>
      </c>
      <c r="J33" s="4">
        <v>0.22</v>
      </c>
      <c r="K33" s="94">
        <f t="shared" si="5"/>
        <v>92.4</v>
      </c>
      <c r="L33" s="95">
        <f t="shared" si="9"/>
        <v>0.0015482423779474793</v>
      </c>
      <c r="M33" s="96">
        <f t="shared" si="10"/>
        <v>21.48</v>
      </c>
      <c r="N33" s="96">
        <f t="shared" si="11"/>
        <v>21.48</v>
      </c>
    </row>
    <row r="34" spans="1:14" ht="24">
      <c r="A34" s="1">
        <v>13</v>
      </c>
      <c r="B34" s="3" t="s">
        <v>43</v>
      </c>
      <c r="C34" s="78">
        <v>0</v>
      </c>
      <c r="D34" s="66">
        <v>1.1</v>
      </c>
      <c r="E34" s="94">
        <f t="shared" si="7"/>
        <v>0</v>
      </c>
      <c r="F34" s="95">
        <f t="shared" si="8"/>
        <v>0</v>
      </c>
      <c r="G34" s="96">
        <f t="shared" si="4"/>
        <v>0</v>
      </c>
      <c r="H34" s="100">
        <v>520</v>
      </c>
      <c r="I34" s="66">
        <v>1.1</v>
      </c>
      <c r="J34" s="4">
        <v>2.26</v>
      </c>
      <c r="K34" s="94">
        <f t="shared" si="5"/>
        <v>1292.7199999999998</v>
      </c>
      <c r="L34" s="95">
        <f t="shared" si="9"/>
        <v>0.02166064812576044</v>
      </c>
      <c r="M34" s="96">
        <f t="shared" si="10"/>
        <v>300.48</v>
      </c>
      <c r="N34" s="96">
        <f t="shared" si="11"/>
        <v>300.48</v>
      </c>
    </row>
    <row r="35" spans="1:14" ht="12">
      <c r="A35" s="1"/>
      <c r="B35" s="5" t="s">
        <v>44</v>
      </c>
      <c r="C35" s="78">
        <v>0</v>
      </c>
      <c r="D35" s="66">
        <v>1.2</v>
      </c>
      <c r="E35" s="94">
        <f t="shared" si="7"/>
        <v>0</v>
      </c>
      <c r="F35" s="95">
        <f t="shared" si="8"/>
        <v>0</v>
      </c>
      <c r="G35" s="96">
        <f t="shared" si="4"/>
        <v>0</v>
      </c>
      <c r="H35" s="100">
        <v>0</v>
      </c>
      <c r="I35" s="66">
        <v>1.2</v>
      </c>
      <c r="J35" s="66">
        <v>0</v>
      </c>
      <c r="K35" s="94">
        <f t="shared" si="5"/>
        <v>0</v>
      </c>
      <c r="L35" s="95">
        <f t="shared" si="9"/>
        <v>0</v>
      </c>
      <c r="M35" s="96">
        <f t="shared" si="10"/>
        <v>0</v>
      </c>
      <c r="N35" s="96">
        <f t="shared" si="11"/>
        <v>0</v>
      </c>
    </row>
    <row r="36" spans="1:14" ht="24">
      <c r="A36" s="1">
        <v>14</v>
      </c>
      <c r="B36" s="3" t="s">
        <v>45</v>
      </c>
      <c r="C36" s="79">
        <f>0+0</f>
        <v>0</v>
      </c>
      <c r="D36" s="66">
        <v>1</v>
      </c>
      <c r="E36" s="94">
        <f t="shared" si="7"/>
        <v>0</v>
      </c>
      <c r="F36" s="95">
        <f t="shared" si="8"/>
        <v>0</v>
      </c>
      <c r="G36" s="96">
        <f t="shared" si="4"/>
        <v>0</v>
      </c>
      <c r="H36" s="100">
        <v>480</v>
      </c>
      <c r="I36" s="66">
        <v>1</v>
      </c>
      <c r="J36" s="4">
        <v>1.26</v>
      </c>
      <c r="K36" s="94">
        <f t="shared" si="5"/>
        <v>604.8</v>
      </c>
      <c r="L36" s="95">
        <f t="shared" si="9"/>
        <v>0.01013395011020168</v>
      </c>
      <c r="M36" s="96">
        <f t="shared" si="10"/>
        <v>140.58</v>
      </c>
      <c r="N36" s="96">
        <f t="shared" si="11"/>
        <v>140.58</v>
      </c>
    </row>
    <row r="37" spans="1:14" ht="12">
      <c r="A37" s="1"/>
      <c r="B37" s="5" t="s">
        <v>46</v>
      </c>
      <c r="C37" s="80">
        <v>0</v>
      </c>
      <c r="D37" s="66">
        <v>1.2</v>
      </c>
      <c r="E37" s="94">
        <f t="shared" si="7"/>
        <v>0</v>
      </c>
      <c r="F37" s="95">
        <f t="shared" si="8"/>
        <v>0</v>
      </c>
      <c r="G37" s="96">
        <f t="shared" si="4"/>
        <v>0</v>
      </c>
      <c r="H37" s="100">
        <v>310</v>
      </c>
      <c r="I37" s="66">
        <v>1.2</v>
      </c>
      <c r="J37" s="4">
        <v>0.29</v>
      </c>
      <c r="K37" s="94">
        <f t="shared" si="5"/>
        <v>107.88</v>
      </c>
      <c r="L37" s="95">
        <f t="shared" si="9"/>
        <v>0.0018076232438633555</v>
      </c>
      <c r="M37" s="96">
        <f t="shared" si="10"/>
        <v>25.08</v>
      </c>
      <c r="N37" s="96">
        <f t="shared" si="11"/>
        <v>25.08</v>
      </c>
    </row>
    <row r="38" spans="1:14" ht="12">
      <c r="A38" s="1"/>
      <c r="B38" s="5" t="s">
        <v>47</v>
      </c>
      <c r="C38" s="80">
        <v>0</v>
      </c>
      <c r="D38" s="66">
        <v>1.2</v>
      </c>
      <c r="E38" s="94">
        <f t="shared" si="7"/>
        <v>0</v>
      </c>
      <c r="F38" s="95">
        <f t="shared" si="8"/>
        <v>0</v>
      </c>
      <c r="G38" s="96">
        <f aca="true" t="shared" si="12" ref="G38:G60">ROUND(2647*F38,2)</f>
        <v>0</v>
      </c>
      <c r="H38" s="100">
        <v>200</v>
      </c>
      <c r="I38" s="66">
        <v>1.2</v>
      </c>
      <c r="J38" s="4">
        <v>1.13</v>
      </c>
      <c r="K38" s="94">
        <f aca="true" t="shared" si="13" ref="K38:K60">H38*I38*J38</f>
        <v>271.2</v>
      </c>
      <c r="L38" s="95">
        <f t="shared" si="9"/>
        <v>0.004544191914495199</v>
      </c>
      <c r="M38" s="96">
        <f t="shared" si="10"/>
        <v>63.04</v>
      </c>
      <c r="N38" s="96">
        <f t="shared" si="11"/>
        <v>63.04</v>
      </c>
    </row>
    <row r="39" spans="1:14" ht="12">
      <c r="A39" s="1"/>
      <c r="B39" s="9" t="s">
        <v>48</v>
      </c>
      <c r="C39" s="80">
        <v>0</v>
      </c>
      <c r="D39" s="66">
        <v>1.2</v>
      </c>
      <c r="E39" s="94">
        <f aca="true" t="shared" si="14" ref="E39:E60">C39*D39</f>
        <v>0</v>
      </c>
      <c r="F39" s="95">
        <f aca="true" t="shared" si="15" ref="F39:F60">E39/$E$61</f>
        <v>0</v>
      </c>
      <c r="G39" s="96">
        <f t="shared" si="12"/>
        <v>0</v>
      </c>
      <c r="H39" s="100">
        <v>150</v>
      </c>
      <c r="I39" s="66">
        <v>1.2</v>
      </c>
      <c r="J39" s="4">
        <v>1.32</v>
      </c>
      <c r="K39" s="94">
        <f t="shared" si="13"/>
        <v>237.60000000000002</v>
      </c>
      <c r="L39" s="95">
        <f aca="true" t="shared" si="16" ref="L39:L60">K39/$K$61</f>
        <v>0.003981194686150661</v>
      </c>
      <c r="M39" s="96">
        <f aca="true" t="shared" si="17" ref="M39:M60">ROUND(13872*L39,2)</f>
        <v>55.23</v>
      </c>
      <c r="N39" s="96">
        <f aca="true" t="shared" si="18" ref="N39:N60">G39+M39</f>
        <v>55.23</v>
      </c>
    </row>
    <row r="40" spans="1:14" ht="24">
      <c r="A40" s="1">
        <v>15</v>
      </c>
      <c r="B40" s="3" t="s">
        <v>49</v>
      </c>
      <c r="C40" s="67">
        <v>0</v>
      </c>
      <c r="D40" s="66">
        <v>1</v>
      </c>
      <c r="E40" s="94">
        <f t="shared" si="14"/>
        <v>0</v>
      </c>
      <c r="F40" s="95">
        <f t="shared" si="15"/>
        <v>0</v>
      </c>
      <c r="G40" s="96">
        <f t="shared" si="12"/>
        <v>0</v>
      </c>
      <c r="H40" s="99">
        <v>1150</v>
      </c>
      <c r="I40" s="66">
        <v>1</v>
      </c>
      <c r="J40" s="4">
        <v>1.74</v>
      </c>
      <c r="K40" s="94">
        <f t="shared" si="13"/>
        <v>2001</v>
      </c>
      <c r="L40" s="95">
        <f t="shared" si="16"/>
        <v>0.033528495652304174</v>
      </c>
      <c r="M40" s="96">
        <f t="shared" si="17"/>
        <v>465.11</v>
      </c>
      <c r="N40" s="96">
        <f t="shared" si="18"/>
        <v>465.11</v>
      </c>
    </row>
    <row r="41" spans="1:14" ht="12">
      <c r="A41" s="1"/>
      <c r="B41" s="5" t="s">
        <v>50</v>
      </c>
      <c r="C41" s="1">
        <v>0</v>
      </c>
      <c r="D41" s="66">
        <v>1.2</v>
      </c>
      <c r="E41" s="94">
        <f t="shared" si="14"/>
        <v>0</v>
      </c>
      <c r="F41" s="95">
        <f t="shared" si="15"/>
        <v>0</v>
      </c>
      <c r="G41" s="96">
        <f t="shared" si="12"/>
        <v>0</v>
      </c>
      <c r="H41" s="100">
        <v>200</v>
      </c>
      <c r="I41" s="66">
        <v>1.2</v>
      </c>
      <c r="J41" s="4">
        <v>0.65</v>
      </c>
      <c r="K41" s="94">
        <f t="shared" si="13"/>
        <v>156</v>
      </c>
      <c r="L41" s="95">
        <f t="shared" si="16"/>
        <v>0.0026139157030282117</v>
      </c>
      <c r="M41" s="96">
        <f t="shared" si="17"/>
        <v>36.26</v>
      </c>
      <c r="N41" s="96">
        <f t="shared" si="18"/>
        <v>36.26</v>
      </c>
    </row>
    <row r="42" spans="1:14" ht="12">
      <c r="A42" s="1"/>
      <c r="B42" s="5" t="s">
        <v>51</v>
      </c>
      <c r="C42" s="1">
        <v>0</v>
      </c>
      <c r="D42" s="66">
        <v>1.2</v>
      </c>
      <c r="E42" s="94">
        <f t="shared" si="14"/>
        <v>0</v>
      </c>
      <c r="F42" s="95">
        <f t="shared" si="15"/>
        <v>0</v>
      </c>
      <c r="G42" s="96">
        <f t="shared" si="12"/>
        <v>0</v>
      </c>
      <c r="H42" s="105">
        <v>50</v>
      </c>
      <c r="I42" s="66">
        <v>1.2</v>
      </c>
      <c r="J42" s="4">
        <v>0.52</v>
      </c>
      <c r="K42" s="94">
        <f t="shared" si="13"/>
        <v>31.200000000000003</v>
      </c>
      <c r="L42" s="95">
        <f t="shared" si="16"/>
        <v>0.0005227831406056423</v>
      </c>
      <c r="M42" s="96">
        <f t="shared" si="17"/>
        <v>7.25</v>
      </c>
      <c r="N42" s="96">
        <f t="shared" si="18"/>
        <v>7.25</v>
      </c>
    </row>
    <row r="43" spans="1:14" ht="24">
      <c r="A43" s="1">
        <v>16</v>
      </c>
      <c r="B43" s="3" t="s">
        <v>52</v>
      </c>
      <c r="C43" s="81">
        <f>0+0</f>
        <v>0</v>
      </c>
      <c r="D43" s="66">
        <v>1</v>
      </c>
      <c r="E43" s="94">
        <f t="shared" si="14"/>
        <v>0</v>
      </c>
      <c r="F43" s="95">
        <f t="shared" si="15"/>
        <v>0</v>
      </c>
      <c r="G43" s="96">
        <f t="shared" si="12"/>
        <v>0</v>
      </c>
      <c r="H43" s="102">
        <v>40</v>
      </c>
      <c r="I43" s="66">
        <v>1</v>
      </c>
      <c r="J43" s="4">
        <v>0.33</v>
      </c>
      <c r="K43" s="94">
        <f t="shared" si="13"/>
        <v>13.200000000000001</v>
      </c>
      <c r="L43" s="95">
        <f t="shared" si="16"/>
        <v>0.00022117748256392561</v>
      </c>
      <c r="M43" s="96">
        <f t="shared" si="17"/>
        <v>3.07</v>
      </c>
      <c r="N43" s="96">
        <f t="shared" si="18"/>
        <v>3.07</v>
      </c>
    </row>
    <row r="44" spans="1:14" ht="12">
      <c r="A44" s="1"/>
      <c r="B44" s="9" t="s">
        <v>53</v>
      </c>
      <c r="C44" s="82">
        <v>0</v>
      </c>
      <c r="D44" s="66">
        <v>1.2</v>
      </c>
      <c r="E44" s="94">
        <f t="shared" si="14"/>
        <v>0</v>
      </c>
      <c r="F44" s="95">
        <f t="shared" si="15"/>
        <v>0</v>
      </c>
      <c r="G44" s="96">
        <f t="shared" si="12"/>
        <v>0</v>
      </c>
      <c r="H44" s="106">
        <v>0</v>
      </c>
      <c r="I44" s="66">
        <v>1.2</v>
      </c>
      <c r="J44" s="66">
        <v>0</v>
      </c>
      <c r="K44" s="94">
        <f t="shared" si="13"/>
        <v>0</v>
      </c>
      <c r="L44" s="95">
        <f t="shared" si="16"/>
        <v>0</v>
      </c>
      <c r="M44" s="96">
        <f t="shared" si="17"/>
        <v>0</v>
      </c>
      <c r="N44" s="96">
        <f t="shared" si="18"/>
        <v>0</v>
      </c>
    </row>
    <row r="45" spans="1:14" ht="12">
      <c r="A45" s="1"/>
      <c r="B45" s="9" t="s">
        <v>54</v>
      </c>
      <c r="C45" s="82">
        <v>0</v>
      </c>
      <c r="D45" s="66">
        <v>1.2</v>
      </c>
      <c r="E45" s="94">
        <f t="shared" si="14"/>
        <v>0</v>
      </c>
      <c r="F45" s="95">
        <f t="shared" si="15"/>
        <v>0</v>
      </c>
      <c r="G45" s="96">
        <f t="shared" si="12"/>
        <v>0</v>
      </c>
      <c r="H45" s="100">
        <v>0</v>
      </c>
      <c r="I45" s="66">
        <v>1.2</v>
      </c>
      <c r="J45" s="66">
        <v>0</v>
      </c>
      <c r="K45" s="94">
        <f t="shared" si="13"/>
        <v>0</v>
      </c>
      <c r="L45" s="95">
        <f t="shared" si="16"/>
        <v>0</v>
      </c>
      <c r="M45" s="96">
        <f t="shared" si="17"/>
        <v>0</v>
      </c>
      <c r="N45" s="96">
        <f t="shared" si="18"/>
        <v>0</v>
      </c>
    </row>
    <row r="46" spans="1:14" ht="12">
      <c r="A46" s="1"/>
      <c r="B46" s="9" t="s">
        <v>55</v>
      </c>
      <c r="C46" s="82">
        <v>0</v>
      </c>
      <c r="D46" s="66">
        <v>1.2</v>
      </c>
      <c r="E46" s="94">
        <f t="shared" si="14"/>
        <v>0</v>
      </c>
      <c r="F46" s="95">
        <f t="shared" si="15"/>
        <v>0</v>
      </c>
      <c r="G46" s="96">
        <f t="shared" si="12"/>
        <v>0</v>
      </c>
      <c r="H46" s="100">
        <v>50</v>
      </c>
      <c r="I46" s="66">
        <v>1.2</v>
      </c>
      <c r="J46" s="4">
        <v>1.08</v>
      </c>
      <c r="K46" s="94">
        <f t="shared" si="13"/>
        <v>64.80000000000001</v>
      </c>
      <c r="L46" s="95">
        <f t="shared" si="16"/>
        <v>0.0010857803689501805</v>
      </c>
      <c r="M46" s="96">
        <f t="shared" si="17"/>
        <v>15.06</v>
      </c>
      <c r="N46" s="96">
        <f t="shared" si="18"/>
        <v>15.06</v>
      </c>
    </row>
    <row r="47" spans="1:14" ht="12">
      <c r="A47" s="1"/>
      <c r="B47" s="9" t="s">
        <v>56</v>
      </c>
      <c r="C47" s="82">
        <v>0</v>
      </c>
      <c r="D47" s="66">
        <v>1.2</v>
      </c>
      <c r="E47" s="94">
        <f t="shared" si="14"/>
        <v>0</v>
      </c>
      <c r="F47" s="95">
        <f t="shared" si="15"/>
        <v>0</v>
      </c>
      <c r="G47" s="96">
        <f t="shared" si="12"/>
        <v>0</v>
      </c>
      <c r="H47" s="100">
        <v>250</v>
      </c>
      <c r="I47" s="66">
        <v>1.2</v>
      </c>
      <c r="J47" s="66">
        <v>0</v>
      </c>
      <c r="K47" s="94">
        <f t="shared" si="13"/>
        <v>0</v>
      </c>
      <c r="L47" s="95">
        <f t="shared" si="16"/>
        <v>0</v>
      </c>
      <c r="M47" s="96">
        <f t="shared" si="17"/>
        <v>0</v>
      </c>
      <c r="N47" s="96">
        <f t="shared" si="18"/>
        <v>0</v>
      </c>
    </row>
    <row r="48" spans="1:14" ht="24">
      <c r="A48" s="1">
        <v>17</v>
      </c>
      <c r="B48" s="3" t="s">
        <v>57</v>
      </c>
      <c r="C48" s="83">
        <v>0</v>
      </c>
      <c r="D48" s="66">
        <v>1</v>
      </c>
      <c r="E48" s="94">
        <f t="shared" si="14"/>
        <v>0</v>
      </c>
      <c r="F48" s="95">
        <f t="shared" si="15"/>
        <v>0</v>
      </c>
      <c r="G48" s="96">
        <f t="shared" si="12"/>
        <v>0</v>
      </c>
      <c r="H48" s="107">
        <v>840</v>
      </c>
      <c r="I48" s="66">
        <v>1</v>
      </c>
      <c r="J48" s="4">
        <v>1.96</v>
      </c>
      <c r="K48" s="94">
        <f t="shared" si="13"/>
        <v>1646.3999999999999</v>
      </c>
      <c r="L48" s="95">
        <f t="shared" si="16"/>
        <v>0.027586864188882353</v>
      </c>
      <c r="M48" s="96">
        <f t="shared" si="17"/>
        <v>382.68</v>
      </c>
      <c r="N48" s="96">
        <f t="shared" si="18"/>
        <v>382.68</v>
      </c>
    </row>
    <row r="49" spans="1:14" ht="12">
      <c r="A49" s="1"/>
      <c r="B49" s="5" t="s">
        <v>58</v>
      </c>
      <c r="C49" s="84">
        <v>0</v>
      </c>
      <c r="D49" s="66">
        <v>1.2</v>
      </c>
      <c r="E49" s="94">
        <f t="shared" si="14"/>
        <v>0</v>
      </c>
      <c r="F49" s="95">
        <f t="shared" si="15"/>
        <v>0</v>
      </c>
      <c r="G49" s="96">
        <f t="shared" si="12"/>
        <v>0</v>
      </c>
      <c r="H49" s="100">
        <v>230</v>
      </c>
      <c r="I49" s="66">
        <v>1.2</v>
      </c>
      <c r="J49" s="4">
        <v>1.08</v>
      </c>
      <c r="K49" s="94">
        <f t="shared" si="13"/>
        <v>298.08000000000004</v>
      </c>
      <c r="L49" s="95">
        <f t="shared" si="16"/>
        <v>0.0049945896971708295</v>
      </c>
      <c r="M49" s="96">
        <f t="shared" si="17"/>
        <v>69.28</v>
      </c>
      <c r="N49" s="96">
        <f t="shared" si="18"/>
        <v>69.28</v>
      </c>
    </row>
    <row r="50" spans="1:14" ht="12">
      <c r="A50" s="1"/>
      <c r="B50" s="5" t="s">
        <v>59</v>
      </c>
      <c r="C50" s="84">
        <v>0</v>
      </c>
      <c r="D50" s="66">
        <v>1.1</v>
      </c>
      <c r="E50" s="94">
        <f t="shared" si="14"/>
        <v>0</v>
      </c>
      <c r="F50" s="95">
        <f t="shared" si="15"/>
        <v>0</v>
      </c>
      <c r="G50" s="96">
        <f t="shared" si="12"/>
        <v>0</v>
      </c>
      <c r="H50" s="100">
        <v>180</v>
      </c>
      <c r="I50" s="66">
        <v>1.1</v>
      </c>
      <c r="J50" s="4">
        <v>1.63</v>
      </c>
      <c r="K50" s="94">
        <f t="shared" si="13"/>
        <v>322.74</v>
      </c>
      <c r="L50" s="95">
        <f t="shared" si="16"/>
        <v>0.0054077894486879805</v>
      </c>
      <c r="M50" s="96">
        <f t="shared" si="17"/>
        <v>75.02</v>
      </c>
      <c r="N50" s="96">
        <f t="shared" si="18"/>
        <v>75.02</v>
      </c>
    </row>
    <row r="51" spans="1:14" ht="12">
      <c r="A51" s="1"/>
      <c r="B51" s="5" t="s">
        <v>60</v>
      </c>
      <c r="C51" s="84">
        <v>0</v>
      </c>
      <c r="D51" s="66">
        <v>1.2</v>
      </c>
      <c r="E51" s="94">
        <f t="shared" si="14"/>
        <v>0</v>
      </c>
      <c r="F51" s="95">
        <f t="shared" si="15"/>
        <v>0</v>
      </c>
      <c r="G51" s="96">
        <f t="shared" si="12"/>
        <v>0</v>
      </c>
      <c r="H51" s="100">
        <v>100</v>
      </c>
      <c r="I51" s="66">
        <v>1.2</v>
      </c>
      <c r="J51" s="4">
        <v>1.8</v>
      </c>
      <c r="K51" s="94">
        <f t="shared" si="13"/>
        <v>216</v>
      </c>
      <c r="L51" s="95">
        <f t="shared" si="16"/>
        <v>0.0036192678965006005</v>
      </c>
      <c r="M51" s="96">
        <f t="shared" si="17"/>
        <v>50.21</v>
      </c>
      <c r="N51" s="96">
        <f t="shared" si="18"/>
        <v>50.21</v>
      </c>
    </row>
    <row r="52" spans="1:14" ht="24">
      <c r="A52" s="1">
        <v>18</v>
      </c>
      <c r="B52" s="3" t="s">
        <v>61</v>
      </c>
      <c r="C52" s="85">
        <v>0</v>
      </c>
      <c r="D52" s="66">
        <v>1.1</v>
      </c>
      <c r="E52" s="94">
        <f t="shared" si="14"/>
        <v>0</v>
      </c>
      <c r="F52" s="95">
        <f t="shared" si="15"/>
        <v>0</v>
      </c>
      <c r="G52" s="96">
        <f t="shared" si="12"/>
        <v>0</v>
      </c>
      <c r="H52" s="102">
        <v>30</v>
      </c>
      <c r="I52" s="66">
        <v>1.1</v>
      </c>
      <c r="J52" s="4">
        <v>1.24</v>
      </c>
      <c r="K52" s="94">
        <f t="shared" si="13"/>
        <v>40.92</v>
      </c>
      <c r="L52" s="95">
        <f t="shared" si="16"/>
        <v>0.0006856501959481694</v>
      </c>
      <c r="M52" s="96">
        <f t="shared" si="17"/>
        <v>9.51</v>
      </c>
      <c r="N52" s="96">
        <f t="shared" si="18"/>
        <v>9.51</v>
      </c>
    </row>
    <row r="53" spans="1:14" ht="12">
      <c r="A53" s="1"/>
      <c r="B53" s="5" t="s">
        <v>62</v>
      </c>
      <c r="C53" s="86">
        <v>0</v>
      </c>
      <c r="D53" s="66">
        <v>1.2</v>
      </c>
      <c r="E53" s="94">
        <f t="shared" si="14"/>
        <v>0</v>
      </c>
      <c r="F53" s="95">
        <f t="shared" si="15"/>
        <v>0</v>
      </c>
      <c r="G53" s="96">
        <f t="shared" si="12"/>
        <v>0</v>
      </c>
      <c r="H53" s="100">
        <v>22</v>
      </c>
      <c r="I53" s="66">
        <v>1.2</v>
      </c>
      <c r="J53" s="4">
        <v>0.82</v>
      </c>
      <c r="K53" s="94">
        <f t="shared" si="13"/>
        <v>21.647999999999996</v>
      </c>
      <c r="L53" s="95">
        <f t="shared" si="16"/>
        <v>0.0003627310714048379</v>
      </c>
      <c r="M53" s="96">
        <f t="shared" si="17"/>
        <v>5.03</v>
      </c>
      <c r="N53" s="96">
        <f t="shared" si="18"/>
        <v>5.03</v>
      </c>
    </row>
    <row r="54" spans="1:14" ht="24">
      <c r="A54" s="1">
        <v>19</v>
      </c>
      <c r="B54" s="3" t="s">
        <v>63</v>
      </c>
      <c r="C54" s="87">
        <v>0</v>
      </c>
      <c r="D54" s="66">
        <v>1.1</v>
      </c>
      <c r="E54" s="94">
        <f t="shared" si="14"/>
        <v>0</v>
      </c>
      <c r="F54" s="95">
        <f t="shared" si="15"/>
        <v>0</v>
      </c>
      <c r="G54" s="96">
        <f t="shared" si="12"/>
        <v>0</v>
      </c>
      <c r="H54" s="87">
        <v>0</v>
      </c>
      <c r="I54" s="66">
        <v>1.1</v>
      </c>
      <c r="J54" s="66">
        <v>0</v>
      </c>
      <c r="K54" s="94">
        <f t="shared" si="13"/>
        <v>0</v>
      </c>
      <c r="L54" s="95">
        <f t="shared" si="16"/>
        <v>0</v>
      </c>
      <c r="M54" s="96">
        <f t="shared" si="17"/>
        <v>0</v>
      </c>
      <c r="N54" s="96">
        <f t="shared" si="18"/>
        <v>0</v>
      </c>
    </row>
    <row r="55" spans="1:14" ht="12">
      <c r="A55" s="1"/>
      <c r="B55" s="9" t="s">
        <v>64</v>
      </c>
      <c r="C55" s="87">
        <v>0</v>
      </c>
      <c r="D55" s="66">
        <v>1.2</v>
      </c>
      <c r="E55" s="94">
        <f t="shared" si="14"/>
        <v>0</v>
      </c>
      <c r="F55" s="95">
        <f t="shared" si="15"/>
        <v>0</v>
      </c>
      <c r="G55" s="96">
        <f t="shared" si="12"/>
        <v>0</v>
      </c>
      <c r="H55" s="87">
        <v>0</v>
      </c>
      <c r="I55" s="66">
        <v>1.2</v>
      </c>
      <c r="J55" s="66">
        <v>0</v>
      </c>
      <c r="K55" s="94">
        <f t="shared" si="13"/>
        <v>0</v>
      </c>
      <c r="L55" s="95">
        <f t="shared" si="16"/>
        <v>0</v>
      </c>
      <c r="M55" s="96">
        <f t="shared" si="17"/>
        <v>0</v>
      </c>
      <c r="N55" s="96">
        <f t="shared" si="18"/>
        <v>0</v>
      </c>
    </row>
    <row r="56" spans="1:14" ht="12">
      <c r="A56" s="1"/>
      <c r="B56" s="9" t="s">
        <v>65</v>
      </c>
      <c r="C56" s="87">
        <v>0</v>
      </c>
      <c r="D56" s="66">
        <v>1.2</v>
      </c>
      <c r="E56" s="94">
        <f t="shared" si="14"/>
        <v>0</v>
      </c>
      <c r="F56" s="95">
        <f t="shared" si="15"/>
        <v>0</v>
      </c>
      <c r="G56" s="96">
        <f t="shared" si="12"/>
        <v>0</v>
      </c>
      <c r="H56" s="87">
        <v>0</v>
      </c>
      <c r="I56" s="66">
        <v>1.2</v>
      </c>
      <c r="J56" s="66">
        <v>0</v>
      </c>
      <c r="K56" s="94">
        <f t="shared" si="13"/>
        <v>0</v>
      </c>
      <c r="L56" s="95">
        <f t="shared" si="16"/>
        <v>0</v>
      </c>
      <c r="M56" s="96">
        <f t="shared" si="17"/>
        <v>0</v>
      </c>
      <c r="N56" s="96">
        <f t="shared" si="18"/>
        <v>0</v>
      </c>
    </row>
    <row r="57" spans="1:14" ht="12">
      <c r="A57" s="1"/>
      <c r="B57" s="9" t="s">
        <v>66</v>
      </c>
      <c r="C57" s="87">
        <v>0</v>
      </c>
      <c r="D57" s="66">
        <v>1.2</v>
      </c>
      <c r="E57" s="94">
        <f t="shared" si="14"/>
        <v>0</v>
      </c>
      <c r="F57" s="95">
        <f t="shared" si="15"/>
        <v>0</v>
      </c>
      <c r="G57" s="96">
        <f t="shared" si="12"/>
        <v>0</v>
      </c>
      <c r="H57" s="87">
        <v>0</v>
      </c>
      <c r="I57" s="66">
        <v>1.2</v>
      </c>
      <c r="J57" s="66">
        <v>0</v>
      </c>
      <c r="K57" s="94">
        <f t="shared" si="13"/>
        <v>0</v>
      </c>
      <c r="L57" s="95">
        <f t="shared" si="16"/>
        <v>0</v>
      </c>
      <c r="M57" s="96">
        <f t="shared" si="17"/>
        <v>0</v>
      </c>
      <c r="N57" s="96">
        <f t="shared" si="18"/>
        <v>0</v>
      </c>
    </row>
    <row r="58" spans="1:14" ht="24">
      <c r="A58" s="1">
        <v>20</v>
      </c>
      <c r="B58" s="3" t="s">
        <v>67</v>
      </c>
      <c r="C58" s="88">
        <v>0</v>
      </c>
      <c r="D58" s="66">
        <v>1.1</v>
      </c>
      <c r="E58" s="94">
        <f t="shared" si="14"/>
        <v>0</v>
      </c>
      <c r="F58" s="95">
        <f t="shared" si="15"/>
        <v>0</v>
      </c>
      <c r="G58" s="96">
        <f t="shared" si="12"/>
        <v>0</v>
      </c>
      <c r="H58" s="108">
        <v>168</v>
      </c>
      <c r="I58" s="66">
        <v>1.1</v>
      </c>
      <c r="J58" s="4">
        <v>0.93</v>
      </c>
      <c r="K58" s="94">
        <f t="shared" si="13"/>
        <v>171.86400000000003</v>
      </c>
      <c r="L58" s="95">
        <f t="shared" si="16"/>
        <v>0.0028797308229823117</v>
      </c>
      <c r="M58" s="96">
        <f t="shared" si="17"/>
        <v>39.95</v>
      </c>
      <c r="N58" s="96">
        <f t="shared" si="18"/>
        <v>39.95</v>
      </c>
    </row>
    <row r="59" spans="1:14" ht="12">
      <c r="A59" s="1"/>
      <c r="B59" s="5" t="s">
        <v>68</v>
      </c>
      <c r="C59" s="89">
        <v>0</v>
      </c>
      <c r="D59" s="66">
        <v>1.2</v>
      </c>
      <c r="E59" s="94">
        <f t="shared" si="14"/>
        <v>0</v>
      </c>
      <c r="F59" s="95">
        <f t="shared" si="15"/>
        <v>0</v>
      </c>
      <c r="G59" s="96">
        <f t="shared" si="12"/>
        <v>0</v>
      </c>
      <c r="H59" s="100">
        <v>80</v>
      </c>
      <c r="I59" s="66">
        <v>1.2</v>
      </c>
      <c r="J59" s="66">
        <v>0</v>
      </c>
      <c r="K59" s="94">
        <f t="shared" si="13"/>
        <v>0</v>
      </c>
      <c r="L59" s="95">
        <f t="shared" si="16"/>
        <v>0</v>
      </c>
      <c r="M59" s="96">
        <f t="shared" si="17"/>
        <v>0</v>
      </c>
      <c r="N59" s="96">
        <f t="shared" si="18"/>
        <v>0</v>
      </c>
    </row>
    <row r="60" spans="1:14" ht="12">
      <c r="A60" s="1"/>
      <c r="B60" s="5" t="s">
        <v>69</v>
      </c>
      <c r="C60" s="89">
        <v>0</v>
      </c>
      <c r="D60" s="66">
        <v>1.1</v>
      </c>
      <c r="E60" s="94">
        <f t="shared" si="14"/>
        <v>0</v>
      </c>
      <c r="F60" s="95">
        <f t="shared" si="15"/>
        <v>0</v>
      </c>
      <c r="G60" s="96">
        <f t="shared" si="12"/>
        <v>0</v>
      </c>
      <c r="H60" s="100">
        <v>15</v>
      </c>
      <c r="I60" s="66">
        <v>1.1</v>
      </c>
      <c r="J60" s="4">
        <v>1.18</v>
      </c>
      <c r="K60" s="94">
        <f t="shared" si="13"/>
        <v>19.47</v>
      </c>
      <c r="L60" s="95">
        <f t="shared" si="16"/>
        <v>0.00032623678678179026</v>
      </c>
      <c r="M60" s="96">
        <f t="shared" si="17"/>
        <v>4.53</v>
      </c>
      <c r="N60" s="96">
        <f t="shared" si="18"/>
        <v>4.53</v>
      </c>
    </row>
    <row r="61" spans="1:14" ht="12">
      <c r="A61" s="2" t="s">
        <v>70</v>
      </c>
      <c r="B61" s="2"/>
      <c r="C61" s="2">
        <f>SUM(C5:C60)</f>
        <v>4000</v>
      </c>
      <c r="D61" s="90" t="s">
        <v>71</v>
      </c>
      <c r="E61" s="2">
        <f>SUM(E5:E60)</f>
        <v>3200</v>
      </c>
      <c r="F61" s="109">
        <f>SUM(F5:F60)</f>
        <v>1</v>
      </c>
      <c r="G61" s="110">
        <f>SUM(G5:G60)</f>
        <v>2647</v>
      </c>
      <c r="H61" s="2">
        <f>SUM(H5:H60)</f>
        <v>20576</v>
      </c>
      <c r="I61" s="90" t="s">
        <v>71</v>
      </c>
      <c r="J61" s="90" t="s">
        <v>71</v>
      </c>
      <c r="K61" s="2">
        <f>SUM(K5:K60)</f>
        <v>59680.577999999994</v>
      </c>
      <c r="L61" s="109">
        <f>SUM(L5:L60)</f>
        <v>0.9999999999999999</v>
      </c>
      <c r="M61" s="110">
        <f>SUM(M5:M60)</f>
        <v>13872.000000000004</v>
      </c>
      <c r="N61" s="110">
        <f>SUM(N5:N60)</f>
        <v>16518.999999999996</v>
      </c>
    </row>
    <row r="63" spans="1:14" ht="27" customHeight="1">
      <c r="A63" s="91" t="s">
        <v>72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</row>
    <row r="65" ht="12">
      <c r="F65" s="111"/>
    </row>
    <row r="69" spans="8:10" ht="12">
      <c r="H69" s="60"/>
      <c r="I69" s="60"/>
      <c r="J69" s="60"/>
    </row>
  </sheetData>
  <sheetProtection/>
  <mergeCells count="9">
    <mergeCell ref="A1:B1"/>
    <mergeCell ref="A2:N2"/>
    <mergeCell ref="C3:G3"/>
    <mergeCell ref="H3:M3"/>
    <mergeCell ref="A61:B61"/>
    <mergeCell ref="A63:N63"/>
    <mergeCell ref="A3:A4"/>
    <mergeCell ref="B3:B4"/>
    <mergeCell ref="N3:N4"/>
  </mergeCells>
  <printOptions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5.00390625" style="42" customWidth="1"/>
    <col min="2" max="2" width="13.25390625" style="42" customWidth="1"/>
    <col min="3" max="3" width="14.625" style="42" customWidth="1"/>
    <col min="4" max="4" width="11.625" style="42" customWidth="1"/>
    <col min="5" max="5" width="15.25390625" style="42" customWidth="1"/>
    <col min="6" max="6" width="12.25390625" style="42" customWidth="1"/>
    <col min="7" max="7" width="9.75390625" style="42" customWidth="1"/>
    <col min="8" max="8" width="13.125" style="42" customWidth="1"/>
    <col min="9" max="16384" width="9.00390625" style="42" customWidth="1"/>
  </cols>
  <sheetData>
    <row r="1" spans="1:8" s="42" customFormat="1" ht="63.75" customHeight="1">
      <c r="A1" s="45" t="s">
        <v>73</v>
      </c>
      <c r="B1" s="46"/>
      <c r="C1" s="46"/>
      <c r="D1" s="46"/>
      <c r="E1" s="46"/>
      <c r="F1" s="46"/>
      <c r="G1" s="46"/>
      <c r="H1" s="46"/>
    </row>
    <row r="2" spans="1:8" s="42" customFormat="1" ht="42.75" customHeight="1">
      <c r="A2" s="47" t="s">
        <v>74</v>
      </c>
      <c r="B2" s="47" t="s">
        <v>3</v>
      </c>
      <c r="C2" s="47" t="s">
        <v>75</v>
      </c>
      <c r="D2" s="47" t="s">
        <v>76</v>
      </c>
      <c r="E2" s="52" t="s">
        <v>77</v>
      </c>
      <c r="F2" s="47" t="s">
        <v>78</v>
      </c>
      <c r="G2" s="53" t="s">
        <v>79</v>
      </c>
      <c r="H2" s="53" t="s">
        <v>80</v>
      </c>
    </row>
    <row r="3" spans="1:8" s="43" customFormat="1" ht="25.5" customHeight="1">
      <c r="A3" s="48">
        <v>1</v>
      </c>
      <c r="B3" s="48" t="s">
        <v>14</v>
      </c>
      <c r="C3" s="48">
        <v>22577</v>
      </c>
      <c r="D3" s="48">
        <v>693</v>
      </c>
      <c r="E3" s="54">
        <v>183.63</v>
      </c>
      <c r="F3" s="48">
        <v>65</v>
      </c>
      <c r="G3" s="55">
        <v>5</v>
      </c>
      <c r="H3" s="56">
        <v>3529.97</v>
      </c>
    </row>
    <row r="4" spans="1:8" s="43" customFormat="1" ht="25.5" customHeight="1">
      <c r="A4" s="48">
        <v>2</v>
      </c>
      <c r="B4" s="48" t="s">
        <v>15</v>
      </c>
      <c r="C4" s="48">
        <v>10289</v>
      </c>
      <c r="D4" s="48">
        <v>718</v>
      </c>
      <c r="E4" s="54">
        <v>103.2</v>
      </c>
      <c r="F4" s="48">
        <v>24</v>
      </c>
      <c r="G4" s="55">
        <v>7</v>
      </c>
      <c r="H4" s="56">
        <v>2610.87</v>
      </c>
    </row>
    <row r="5" spans="1:8" s="43" customFormat="1" ht="33.75" customHeight="1">
      <c r="A5" s="48">
        <v>3</v>
      </c>
      <c r="B5" s="48" t="s">
        <v>81</v>
      </c>
      <c r="C5" s="48">
        <v>20747</v>
      </c>
      <c r="D5" s="48">
        <v>511</v>
      </c>
      <c r="E5" s="54">
        <v>180.22</v>
      </c>
      <c r="F5" s="48">
        <v>91</v>
      </c>
      <c r="G5" s="55">
        <v>9</v>
      </c>
      <c r="H5" s="56">
        <v>6117.36</v>
      </c>
    </row>
    <row r="6" spans="1:8" s="43" customFormat="1" ht="25.5" customHeight="1">
      <c r="A6" s="48">
        <v>4</v>
      </c>
      <c r="B6" s="48" t="s">
        <v>17</v>
      </c>
      <c r="C6" s="48">
        <v>59</v>
      </c>
      <c r="D6" s="48">
        <v>1</v>
      </c>
      <c r="E6" s="54">
        <v>0.8</v>
      </c>
      <c r="F6" s="48">
        <v>1</v>
      </c>
      <c r="G6" s="55">
        <v>10</v>
      </c>
      <c r="H6" s="56">
        <v>28.41</v>
      </c>
    </row>
    <row r="7" spans="1:8" s="43" customFormat="1" ht="36.75" customHeight="1">
      <c r="A7" s="48">
        <v>5</v>
      </c>
      <c r="B7" s="48" t="s">
        <v>82</v>
      </c>
      <c r="C7" s="48">
        <v>27912</v>
      </c>
      <c r="D7" s="48">
        <v>2156</v>
      </c>
      <c r="E7" s="54">
        <v>231.25</v>
      </c>
      <c r="F7" s="48">
        <v>116</v>
      </c>
      <c r="G7" s="55">
        <v>6</v>
      </c>
      <c r="H7" s="56">
        <v>5876.38</v>
      </c>
    </row>
    <row r="8" spans="1:8" s="43" customFormat="1" ht="25.5" customHeight="1">
      <c r="A8" s="48">
        <v>6</v>
      </c>
      <c r="B8" s="48" t="s">
        <v>19</v>
      </c>
      <c r="C8" s="48">
        <v>14522</v>
      </c>
      <c r="D8" s="48">
        <v>1300</v>
      </c>
      <c r="E8" s="54">
        <v>145.93</v>
      </c>
      <c r="F8" s="48">
        <v>75</v>
      </c>
      <c r="G8" s="55">
        <v>9</v>
      </c>
      <c r="H8" s="56">
        <v>5132.75</v>
      </c>
    </row>
    <row r="9" spans="1:8" s="43" customFormat="1" ht="42" customHeight="1">
      <c r="A9" s="48">
        <v>7</v>
      </c>
      <c r="B9" s="48" t="s">
        <v>83</v>
      </c>
      <c r="C9" s="48">
        <v>3775</v>
      </c>
      <c r="D9" s="48">
        <v>336</v>
      </c>
      <c r="E9" s="54">
        <v>36.13</v>
      </c>
      <c r="F9" s="48">
        <v>45</v>
      </c>
      <c r="G9" s="55">
        <v>9</v>
      </c>
      <c r="H9" s="56">
        <v>1455.13</v>
      </c>
    </row>
    <row r="10" spans="1:8" s="43" customFormat="1" ht="25.5" customHeight="1">
      <c r="A10" s="48">
        <v>8</v>
      </c>
      <c r="B10" s="48" t="s">
        <v>21</v>
      </c>
      <c r="C10" s="48">
        <v>1075</v>
      </c>
      <c r="D10" s="48">
        <v>70</v>
      </c>
      <c r="E10" s="54">
        <v>11.96</v>
      </c>
      <c r="F10" s="48">
        <v>35</v>
      </c>
      <c r="G10" s="55">
        <v>10</v>
      </c>
      <c r="H10" s="56">
        <v>614.62</v>
      </c>
    </row>
    <row r="11" spans="1:8" s="43" customFormat="1" ht="25.5" customHeight="1">
      <c r="A11" s="48">
        <v>9</v>
      </c>
      <c r="B11" s="48" t="s">
        <v>22</v>
      </c>
      <c r="C11" s="48">
        <v>286</v>
      </c>
      <c r="D11" s="48">
        <v>27</v>
      </c>
      <c r="E11" s="54">
        <v>2.98</v>
      </c>
      <c r="F11" s="48">
        <v>3</v>
      </c>
      <c r="G11" s="55">
        <v>10</v>
      </c>
      <c r="H11" s="56">
        <v>124.63</v>
      </c>
    </row>
    <row r="12" spans="1:8" s="43" customFormat="1" ht="25.5" customHeight="1">
      <c r="A12" s="48">
        <v>10</v>
      </c>
      <c r="B12" s="48" t="s">
        <v>24</v>
      </c>
      <c r="C12" s="48">
        <v>285</v>
      </c>
      <c r="D12" s="48">
        <v>8</v>
      </c>
      <c r="E12" s="54">
        <v>2.86</v>
      </c>
      <c r="F12" s="48">
        <v>1</v>
      </c>
      <c r="G12" s="55">
        <v>10</v>
      </c>
      <c r="H12" s="56">
        <v>98.46</v>
      </c>
    </row>
    <row r="13" spans="1:8" s="43" customFormat="1" ht="25.5" customHeight="1">
      <c r="A13" s="48">
        <v>11</v>
      </c>
      <c r="B13" s="48" t="s">
        <v>84</v>
      </c>
      <c r="C13" s="48">
        <v>124</v>
      </c>
      <c r="D13" s="48">
        <v>9</v>
      </c>
      <c r="E13" s="54">
        <v>1.11</v>
      </c>
      <c r="F13" s="48">
        <v>4</v>
      </c>
      <c r="G13" s="55">
        <v>10</v>
      </c>
      <c r="H13" s="56">
        <v>66.91</v>
      </c>
    </row>
    <row r="14" spans="1:8" s="43" customFormat="1" ht="36.75" customHeight="1">
      <c r="A14" s="48">
        <v>12</v>
      </c>
      <c r="B14" s="48" t="s">
        <v>85</v>
      </c>
      <c r="C14" s="48">
        <v>1925</v>
      </c>
      <c r="D14" s="48">
        <v>475</v>
      </c>
      <c r="E14" s="54">
        <v>25.85</v>
      </c>
      <c r="F14" s="48">
        <v>27</v>
      </c>
      <c r="G14" s="55">
        <v>9</v>
      </c>
      <c r="H14" s="56">
        <v>1033.62</v>
      </c>
    </row>
    <row r="15" spans="1:8" s="43" customFormat="1" ht="25.5" customHeight="1">
      <c r="A15" s="48">
        <v>13</v>
      </c>
      <c r="B15" s="48" t="s">
        <v>26</v>
      </c>
      <c r="C15" s="48">
        <v>46</v>
      </c>
      <c r="D15" s="48">
        <v>4</v>
      </c>
      <c r="E15" s="54">
        <v>0.42</v>
      </c>
      <c r="F15" s="48">
        <v>1</v>
      </c>
      <c r="G15" s="55">
        <v>10</v>
      </c>
      <c r="H15" s="56">
        <v>22.23</v>
      </c>
    </row>
    <row r="16" spans="1:8" s="43" customFormat="1" ht="25.5" customHeight="1">
      <c r="A16" s="48">
        <v>14</v>
      </c>
      <c r="B16" s="48" t="s">
        <v>28</v>
      </c>
      <c r="C16" s="48">
        <v>815</v>
      </c>
      <c r="D16" s="48">
        <v>89</v>
      </c>
      <c r="E16" s="54">
        <v>8.7</v>
      </c>
      <c r="F16" s="48">
        <v>1</v>
      </c>
      <c r="G16" s="55">
        <v>10</v>
      </c>
      <c r="H16" s="56">
        <v>317.02</v>
      </c>
    </row>
    <row r="17" spans="1:8" s="43" customFormat="1" ht="25.5" customHeight="1">
      <c r="A17" s="48">
        <v>15</v>
      </c>
      <c r="B17" s="48" t="s">
        <v>27</v>
      </c>
      <c r="C17" s="48">
        <v>229</v>
      </c>
      <c r="D17" s="48">
        <v>52</v>
      </c>
      <c r="E17" s="54">
        <v>4.77</v>
      </c>
      <c r="F17" s="48">
        <v>2</v>
      </c>
      <c r="G17" s="55">
        <v>10</v>
      </c>
      <c r="H17" s="56">
        <v>153.12</v>
      </c>
    </row>
    <row r="18" spans="1:8" s="43" customFormat="1" ht="39" customHeight="1">
      <c r="A18" s="48">
        <v>16</v>
      </c>
      <c r="B18" s="48" t="s">
        <v>86</v>
      </c>
      <c r="C18" s="48">
        <v>9046</v>
      </c>
      <c r="D18" s="48">
        <v>582</v>
      </c>
      <c r="E18" s="54">
        <v>78.66</v>
      </c>
      <c r="F18" s="48">
        <v>112</v>
      </c>
      <c r="G18" s="55">
        <v>9</v>
      </c>
      <c r="H18" s="56">
        <v>3278.78</v>
      </c>
    </row>
    <row r="19" spans="1:8" s="43" customFormat="1" ht="25.5" customHeight="1">
      <c r="A19" s="48">
        <v>17</v>
      </c>
      <c r="B19" s="48" t="s">
        <v>31</v>
      </c>
      <c r="C19" s="48">
        <v>1893</v>
      </c>
      <c r="D19" s="48">
        <v>135</v>
      </c>
      <c r="E19" s="54">
        <v>15.81</v>
      </c>
      <c r="F19" s="48">
        <v>22</v>
      </c>
      <c r="G19" s="55">
        <v>10</v>
      </c>
      <c r="H19" s="56">
        <v>750.58</v>
      </c>
    </row>
    <row r="20" spans="1:8" s="43" customFormat="1" ht="25.5" customHeight="1">
      <c r="A20" s="48">
        <v>18</v>
      </c>
      <c r="B20" s="48" t="s">
        <v>32</v>
      </c>
      <c r="C20" s="48">
        <v>460</v>
      </c>
      <c r="D20" s="48">
        <v>24</v>
      </c>
      <c r="E20" s="54">
        <v>3.05</v>
      </c>
      <c r="F20" s="48">
        <v>10</v>
      </c>
      <c r="G20" s="55">
        <v>10</v>
      </c>
      <c r="H20" s="56">
        <v>194.54</v>
      </c>
    </row>
    <row r="21" spans="1:8" s="43" customFormat="1" ht="25.5" customHeight="1">
      <c r="A21" s="48">
        <v>19</v>
      </c>
      <c r="B21" s="48" t="s">
        <v>33</v>
      </c>
      <c r="C21" s="48">
        <v>281</v>
      </c>
      <c r="D21" s="48">
        <v>18</v>
      </c>
      <c r="E21" s="54">
        <v>3.67</v>
      </c>
      <c r="F21" s="48">
        <v>6</v>
      </c>
      <c r="G21" s="55">
        <v>10</v>
      </c>
      <c r="H21" s="56">
        <v>148.86</v>
      </c>
    </row>
    <row r="22" spans="1:8" s="43" customFormat="1" ht="43.5" customHeight="1">
      <c r="A22" s="48">
        <v>20</v>
      </c>
      <c r="B22" s="48" t="s">
        <v>87</v>
      </c>
      <c r="C22" s="48">
        <v>22354</v>
      </c>
      <c r="D22" s="48">
        <v>1200</v>
      </c>
      <c r="E22" s="54">
        <v>218.82</v>
      </c>
      <c r="F22" s="48">
        <v>128</v>
      </c>
      <c r="G22" s="55">
        <v>8</v>
      </c>
      <c r="H22" s="56">
        <v>6634.28</v>
      </c>
    </row>
    <row r="23" spans="1:8" s="43" customFormat="1" ht="25.5" customHeight="1">
      <c r="A23" s="48">
        <v>21</v>
      </c>
      <c r="B23" s="48" t="s">
        <v>35</v>
      </c>
      <c r="C23" s="48">
        <v>810</v>
      </c>
      <c r="D23" s="48">
        <v>143</v>
      </c>
      <c r="E23" s="54">
        <v>6.2</v>
      </c>
      <c r="F23" s="48">
        <v>4</v>
      </c>
      <c r="G23" s="55">
        <v>10</v>
      </c>
      <c r="H23" s="56">
        <v>327.78</v>
      </c>
    </row>
    <row r="24" spans="1:8" s="43" customFormat="1" ht="40.5" customHeight="1">
      <c r="A24" s="48">
        <v>22</v>
      </c>
      <c r="B24" s="48" t="s">
        <v>88</v>
      </c>
      <c r="C24" s="48">
        <v>869</v>
      </c>
      <c r="D24" s="48">
        <v>52</v>
      </c>
      <c r="E24" s="54">
        <v>10.17</v>
      </c>
      <c r="F24" s="48">
        <v>8</v>
      </c>
      <c r="G24" s="55">
        <v>10</v>
      </c>
      <c r="H24" s="56">
        <v>371.48</v>
      </c>
    </row>
    <row r="25" spans="1:8" s="43" customFormat="1" ht="25.5" customHeight="1">
      <c r="A25" s="48">
        <v>23</v>
      </c>
      <c r="B25" s="48" t="s">
        <v>37</v>
      </c>
      <c r="C25" s="48">
        <v>56</v>
      </c>
      <c r="D25" s="48">
        <v>3</v>
      </c>
      <c r="E25" s="54">
        <v>0.44</v>
      </c>
      <c r="F25" s="48">
        <v>1</v>
      </c>
      <c r="G25" s="55">
        <v>10</v>
      </c>
      <c r="H25" s="56">
        <v>23.42</v>
      </c>
    </row>
    <row r="26" spans="1:8" s="43" customFormat="1" ht="25.5" customHeight="1">
      <c r="A26" s="48">
        <v>24</v>
      </c>
      <c r="B26" s="48" t="s">
        <v>38</v>
      </c>
      <c r="C26" s="48">
        <v>45</v>
      </c>
      <c r="D26" s="48">
        <v>4</v>
      </c>
      <c r="E26" s="54">
        <v>1.04</v>
      </c>
      <c r="F26" s="48">
        <v>1</v>
      </c>
      <c r="G26" s="55">
        <v>10</v>
      </c>
      <c r="H26" s="56">
        <v>31.95</v>
      </c>
    </row>
    <row r="27" spans="1:8" s="43" customFormat="1" ht="25.5" customHeight="1">
      <c r="A27" s="48">
        <v>25</v>
      </c>
      <c r="B27" s="48" t="s">
        <v>40</v>
      </c>
      <c r="C27" s="48">
        <v>1516</v>
      </c>
      <c r="D27" s="48">
        <v>47</v>
      </c>
      <c r="E27" s="54">
        <v>12.89</v>
      </c>
      <c r="F27" s="48">
        <v>22</v>
      </c>
      <c r="G27" s="55">
        <v>7</v>
      </c>
      <c r="H27" s="56">
        <v>417.73</v>
      </c>
    </row>
    <row r="28" spans="1:8" s="43" customFormat="1" ht="25.5" customHeight="1">
      <c r="A28" s="48">
        <v>26</v>
      </c>
      <c r="B28" s="48" t="s">
        <v>41</v>
      </c>
      <c r="C28" s="48">
        <v>3471</v>
      </c>
      <c r="D28" s="48">
        <v>185</v>
      </c>
      <c r="E28" s="54">
        <v>38.9</v>
      </c>
      <c r="F28" s="48">
        <v>6</v>
      </c>
      <c r="G28" s="55">
        <v>9</v>
      </c>
      <c r="H28" s="56">
        <v>1148.31</v>
      </c>
    </row>
    <row r="29" spans="1:8" s="43" customFormat="1" ht="25.5" customHeight="1">
      <c r="A29" s="48">
        <v>27</v>
      </c>
      <c r="B29" s="48" t="s">
        <v>42</v>
      </c>
      <c r="C29" s="48">
        <v>19304</v>
      </c>
      <c r="D29" s="48">
        <v>991</v>
      </c>
      <c r="E29" s="54">
        <v>183.87</v>
      </c>
      <c r="F29" s="48">
        <v>26</v>
      </c>
      <c r="G29" s="55">
        <v>9</v>
      </c>
      <c r="H29" s="56">
        <v>5858.41</v>
      </c>
    </row>
    <row r="30" spans="1:8" s="43" customFormat="1" ht="25.5" customHeight="1">
      <c r="A30" s="48">
        <v>28</v>
      </c>
      <c r="B30" s="48" t="s">
        <v>89</v>
      </c>
      <c r="C30" s="48">
        <v>275</v>
      </c>
      <c r="D30" s="48">
        <v>99</v>
      </c>
      <c r="E30" s="54">
        <v>2.07</v>
      </c>
      <c r="F30" s="48">
        <v>4</v>
      </c>
      <c r="G30" s="55">
        <v>10</v>
      </c>
      <c r="H30" s="56">
        <v>157.56</v>
      </c>
    </row>
    <row r="31" spans="1:8" s="43" customFormat="1" ht="36" customHeight="1">
      <c r="A31" s="48">
        <v>29</v>
      </c>
      <c r="B31" s="48" t="s">
        <v>90</v>
      </c>
      <c r="C31" s="48">
        <v>10403</v>
      </c>
      <c r="D31" s="48">
        <v>445</v>
      </c>
      <c r="E31" s="54">
        <v>87.44</v>
      </c>
      <c r="F31" s="48">
        <v>39</v>
      </c>
      <c r="G31" s="55">
        <v>9</v>
      </c>
      <c r="H31" s="56">
        <v>3087.63</v>
      </c>
    </row>
    <row r="32" spans="1:8" s="43" customFormat="1" ht="25.5" customHeight="1">
      <c r="A32" s="48">
        <v>30</v>
      </c>
      <c r="B32" s="48" t="s">
        <v>48</v>
      </c>
      <c r="C32" s="48">
        <v>292</v>
      </c>
      <c r="D32" s="48">
        <v>63</v>
      </c>
      <c r="E32" s="54">
        <v>2.18</v>
      </c>
      <c r="F32" s="48">
        <v>4</v>
      </c>
      <c r="G32" s="55">
        <v>10</v>
      </c>
      <c r="H32" s="56">
        <v>140.53</v>
      </c>
    </row>
    <row r="33" spans="1:8" s="43" customFormat="1" ht="40.5" customHeight="1">
      <c r="A33" s="48">
        <v>31</v>
      </c>
      <c r="B33" s="48" t="s">
        <v>91</v>
      </c>
      <c r="C33" s="48">
        <v>8106</v>
      </c>
      <c r="D33" s="48">
        <v>328</v>
      </c>
      <c r="E33" s="54">
        <v>72.76</v>
      </c>
      <c r="F33" s="48">
        <v>77</v>
      </c>
      <c r="G33" s="55">
        <v>9</v>
      </c>
      <c r="H33" s="56">
        <v>2732.19</v>
      </c>
    </row>
    <row r="34" spans="1:8" s="43" customFormat="1" ht="25.5" customHeight="1">
      <c r="A34" s="48">
        <v>32</v>
      </c>
      <c r="B34" s="48" t="s">
        <v>51</v>
      </c>
      <c r="C34" s="48">
        <v>80</v>
      </c>
      <c r="D34" s="48">
        <v>6</v>
      </c>
      <c r="E34" s="54">
        <v>0.94</v>
      </c>
      <c r="F34" s="48">
        <v>1</v>
      </c>
      <c r="G34" s="55">
        <v>10</v>
      </c>
      <c r="H34" s="56">
        <v>36.67</v>
      </c>
    </row>
    <row r="35" spans="1:8" s="43" customFormat="1" ht="25.5" customHeight="1">
      <c r="A35" s="48">
        <v>33</v>
      </c>
      <c r="B35" s="48" t="s">
        <v>50</v>
      </c>
      <c r="C35" s="48">
        <v>701</v>
      </c>
      <c r="D35" s="48">
        <v>162</v>
      </c>
      <c r="E35" s="54">
        <v>10.66</v>
      </c>
      <c r="F35" s="48">
        <v>7</v>
      </c>
      <c r="G35" s="55">
        <v>10</v>
      </c>
      <c r="H35" s="56">
        <v>413.33</v>
      </c>
    </row>
    <row r="36" spans="1:8" s="43" customFormat="1" ht="39" customHeight="1">
      <c r="A36" s="48">
        <v>34</v>
      </c>
      <c r="B36" s="48" t="s">
        <v>92</v>
      </c>
      <c r="C36" s="48">
        <v>2333</v>
      </c>
      <c r="D36" s="48">
        <v>54</v>
      </c>
      <c r="E36" s="54">
        <v>18.23</v>
      </c>
      <c r="F36" s="48">
        <v>12</v>
      </c>
      <c r="G36" s="55">
        <v>9</v>
      </c>
      <c r="H36" s="56">
        <v>667.14</v>
      </c>
    </row>
    <row r="37" spans="1:8" s="43" customFormat="1" ht="25.5" customHeight="1">
      <c r="A37" s="48">
        <v>35</v>
      </c>
      <c r="B37" s="48" t="s">
        <v>53</v>
      </c>
      <c r="C37" s="48">
        <v>141</v>
      </c>
      <c r="D37" s="48">
        <v>9</v>
      </c>
      <c r="E37" s="54">
        <v>1.13</v>
      </c>
      <c r="F37" s="48">
        <v>1</v>
      </c>
      <c r="G37" s="55">
        <v>10</v>
      </c>
      <c r="H37" s="56">
        <v>50.41</v>
      </c>
    </row>
    <row r="38" spans="1:8" s="43" customFormat="1" ht="25.5" customHeight="1">
      <c r="A38" s="48">
        <v>36</v>
      </c>
      <c r="B38" s="48" t="s">
        <v>54</v>
      </c>
      <c r="C38" s="48">
        <v>196</v>
      </c>
      <c r="D38" s="48">
        <v>7</v>
      </c>
      <c r="E38" s="54">
        <v>1.11</v>
      </c>
      <c r="F38" s="48">
        <v>3</v>
      </c>
      <c r="G38" s="55">
        <v>10</v>
      </c>
      <c r="H38" s="56">
        <v>69.85</v>
      </c>
    </row>
    <row r="39" spans="1:8" s="43" customFormat="1" ht="25.5" customHeight="1">
      <c r="A39" s="48">
        <v>37</v>
      </c>
      <c r="B39" s="48" t="s">
        <v>55</v>
      </c>
      <c r="C39" s="48">
        <v>332</v>
      </c>
      <c r="D39" s="48">
        <v>20</v>
      </c>
      <c r="E39" s="54">
        <v>3.58</v>
      </c>
      <c r="F39" s="48">
        <v>5</v>
      </c>
      <c r="G39" s="55">
        <v>10</v>
      </c>
      <c r="H39" s="56">
        <v>149.65</v>
      </c>
    </row>
    <row r="40" spans="1:8" s="43" customFormat="1" ht="25.5" customHeight="1">
      <c r="A40" s="48">
        <v>38</v>
      </c>
      <c r="B40" s="48" t="s">
        <v>56</v>
      </c>
      <c r="C40" s="48">
        <v>227</v>
      </c>
      <c r="D40" s="48">
        <v>14</v>
      </c>
      <c r="E40" s="54">
        <v>0.45</v>
      </c>
      <c r="F40" s="48">
        <v>5</v>
      </c>
      <c r="G40" s="55">
        <v>10</v>
      </c>
      <c r="H40" s="56">
        <v>80.91</v>
      </c>
    </row>
    <row r="41" spans="1:8" s="43" customFormat="1" ht="36" customHeight="1">
      <c r="A41" s="48">
        <v>39</v>
      </c>
      <c r="B41" s="48" t="s">
        <v>93</v>
      </c>
      <c r="C41" s="48">
        <v>1387</v>
      </c>
      <c r="D41" s="48">
        <v>331</v>
      </c>
      <c r="E41" s="54">
        <v>19.42</v>
      </c>
      <c r="F41" s="48">
        <v>15</v>
      </c>
      <c r="G41" s="55">
        <v>9</v>
      </c>
      <c r="H41" s="56">
        <v>724.33</v>
      </c>
    </row>
    <row r="42" spans="1:8" s="43" customFormat="1" ht="25.5" customHeight="1">
      <c r="A42" s="48">
        <v>40</v>
      </c>
      <c r="B42" s="48" t="s">
        <v>94</v>
      </c>
      <c r="C42" s="48">
        <v>143</v>
      </c>
      <c r="D42" s="48">
        <v>16</v>
      </c>
      <c r="E42" s="54">
        <v>1.53</v>
      </c>
      <c r="F42" s="48">
        <v>6</v>
      </c>
      <c r="G42" s="55">
        <v>10</v>
      </c>
      <c r="H42" s="56">
        <v>93.4</v>
      </c>
    </row>
    <row r="43" spans="1:8" s="43" customFormat="1" ht="25.5" customHeight="1">
      <c r="A43" s="48">
        <v>41</v>
      </c>
      <c r="B43" s="48" t="s">
        <v>58</v>
      </c>
      <c r="C43" s="48">
        <v>369</v>
      </c>
      <c r="D43" s="48">
        <v>181</v>
      </c>
      <c r="E43" s="54">
        <v>7.28</v>
      </c>
      <c r="F43" s="48">
        <v>3</v>
      </c>
      <c r="G43" s="55">
        <v>10</v>
      </c>
      <c r="H43" s="56">
        <v>296.38</v>
      </c>
    </row>
    <row r="44" spans="1:8" s="43" customFormat="1" ht="39" customHeight="1">
      <c r="A44" s="48">
        <v>42</v>
      </c>
      <c r="B44" s="48" t="s">
        <v>95</v>
      </c>
      <c r="C44" s="48">
        <v>1164</v>
      </c>
      <c r="D44" s="48">
        <v>48</v>
      </c>
      <c r="E44" s="54">
        <v>7.2</v>
      </c>
      <c r="F44" s="48">
        <v>9</v>
      </c>
      <c r="G44" s="55">
        <v>10</v>
      </c>
      <c r="H44" s="56">
        <v>371.53</v>
      </c>
    </row>
    <row r="45" spans="1:8" s="43" customFormat="1" ht="25.5" customHeight="1">
      <c r="A45" s="48">
        <v>43</v>
      </c>
      <c r="B45" s="48" t="s">
        <v>62</v>
      </c>
      <c r="C45" s="48">
        <v>98</v>
      </c>
      <c r="D45" s="48">
        <v>6</v>
      </c>
      <c r="E45" s="54">
        <v>1.11</v>
      </c>
      <c r="F45" s="48">
        <v>3</v>
      </c>
      <c r="G45" s="55">
        <v>10</v>
      </c>
      <c r="H45" s="56">
        <v>54.89</v>
      </c>
    </row>
    <row r="46" spans="1:8" s="43" customFormat="1" ht="36.75" customHeight="1">
      <c r="A46" s="48">
        <v>44</v>
      </c>
      <c r="B46" s="48" t="s">
        <v>96</v>
      </c>
      <c r="C46" s="48">
        <v>89</v>
      </c>
      <c r="D46" s="48">
        <v>5</v>
      </c>
      <c r="E46" s="54">
        <v>0.82</v>
      </c>
      <c r="F46" s="48">
        <v>2</v>
      </c>
      <c r="G46" s="55">
        <v>9</v>
      </c>
      <c r="H46" s="56">
        <v>37.73</v>
      </c>
    </row>
    <row r="47" spans="1:8" s="43" customFormat="1" ht="25.5" customHeight="1">
      <c r="A47" s="48">
        <v>45</v>
      </c>
      <c r="B47" s="48" t="s">
        <v>64</v>
      </c>
      <c r="C47" s="48">
        <v>292</v>
      </c>
      <c r="D47" s="48">
        <v>5</v>
      </c>
      <c r="E47" s="54">
        <v>1.83</v>
      </c>
      <c r="F47" s="48">
        <v>4</v>
      </c>
      <c r="G47" s="55">
        <v>10</v>
      </c>
      <c r="H47" s="56">
        <v>100.63</v>
      </c>
    </row>
    <row r="48" spans="1:8" s="43" customFormat="1" ht="25.5" customHeight="1">
      <c r="A48" s="48">
        <v>46</v>
      </c>
      <c r="B48" s="48" t="s">
        <v>65</v>
      </c>
      <c r="C48" s="48">
        <v>331</v>
      </c>
      <c r="D48" s="48">
        <v>22</v>
      </c>
      <c r="E48" s="54">
        <v>2.98</v>
      </c>
      <c r="F48" s="48">
        <v>3</v>
      </c>
      <c r="G48" s="55">
        <v>10</v>
      </c>
      <c r="H48" s="56">
        <v>128.27</v>
      </c>
    </row>
    <row r="49" spans="1:8" s="43" customFormat="1" ht="25.5" customHeight="1">
      <c r="A49" s="48">
        <v>47</v>
      </c>
      <c r="B49" s="48" t="s">
        <v>66</v>
      </c>
      <c r="C49" s="48">
        <v>207</v>
      </c>
      <c r="D49" s="48">
        <v>10</v>
      </c>
      <c r="E49" s="54">
        <v>2.47</v>
      </c>
      <c r="F49" s="48">
        <v>1</v>
      </c>
      <c r="G49" s="55">
        <v>10</v>
      </c>
      <c r="H49" s="56">
        <v>82</v>
      </c>
    </row>
    <row r="50" spans="1:8" s="43" customFormat="1" ht="39" customHeight="1">
      <c r="A50" s="48">
        <v>48</v>
      </c>
      <c r="B50" s="48" t="s">
        <v>97</v>
      </c>
      <c r="C50" s="48">
        <v>2571</v>
      </c>
      <c r="D50" s="48">
        <v>132</v>
      </c>
      <c r="E50" s="54">
        <v>18.15</v>
      </c>
      <c r="F50" s="48">
        <v>10</v>
      </c>
      <c r="G50" s="55">
        <v>10</v>
      </c>
      <c r="H50" s="56">
        <v>808.17</v>
      </c>
    </row>
    <row r="51" spans="1:8" s="43" customFormat="1" ht="25.5" customHeight="1">
      <c r="A51" s="48">
        <v>49</v>
      </c>
      <c r="B51" s="48" t="s">
        <v>68</v>
      </c>
      <c r="C51" s="48">
        <v>142</v>
      </c>
      <c r="D51" s="48">
        <v>11</v>
      </c>
      <c r="E51" s="54">
        <v>0.33</v>
      </c>
      <c r="F51" s="48">
        <v>1</v>
      </c>
      <c r="G51" s="55">
        <v>10</v>
      </c>
      <c r="H51" s="56">
        <v>39.01</v>
      </c>
    </row>
    <row r="52" spans="1:8" s="43" customFormat="1" ht="25.5" customHeight="1">
      <c r="A52" s="48">
        <v>50</v>
      </c>
      <c r="B52" s="48" t="s">
        <v>69</v>
      </c>
      <c r="C52" s="48">
        <v>258</v>
      </c>
      <c r="D52" s="48">
        <v>17</v>
      </c>
      <c r="E52" s="54">
        <v>1.94</v>
      </c>
      <c r="F52" s="48">
        <v>1</v>
      </c>
      <c r="G52" s="55">
        <v>10</v>
      </c>
      <c r="H52" s="56">
        <v>85.19</v>
      </c>
    </row>
    <row r="53" spans="1:8" s="44" customFormat="1" ht="25.5" customHeight="1">
      <c r="A53" s="49" t="s">
        <v>70</v>
      </c>
      <c r="B53" s="50"/>
      <c r="C53" s="51">
        <f>SUM(C3:C52)</f>
        <v>194908</v>
      </c>
      <c r="D53" s="51">
        <f>SUM(D3:D52)</f>
        <v>11824</v>
      </c>
      <c r="E53" s="57">
        <f>SUM(E3:E52)</f>
        <v>1778.9400000000005</v>
      </c>
      <c r="F53" s="51">
        <f>SUM(F3:F52)</f>
        <v>1053</v>
      </c>
      <c r="G53" s="53">
        <f>SUM(G3:G52)</f>
        <v>471</v>
      </c>
      <c r="H53" s="53">
        <f>SUM(H3:H52)</f>
        <v>56775.00000000001</v>
      </c>
    </row>
  </sheetData>
  <sheetProtection/>
  <mergeCells count="2">
    <mergeCell ref="A1:H1"/>
    <mergeCell ref="A53:B53"/>
  </mergeCells>
  <printOptions/>
  <pageMargins left="0.75" right="0.75" top="1" bottom="1" header="0.5" footer="0.5"/>
  <pageSetup fitToHeight="0" fitToWidth="1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1" width="18.00390625" style="0" customWidth="1"/>
    <col min="2" max="2" width="8.375" style="0" customWidth="1"/>
    <col min="3" max="3" width="10.25390625" style="0" customWidth="1"/>
    <col min="9" max="9" width="26.00390625" style="0" customWidth="1"/>
  </cols>
  <sheetData>
    <row r="1" spans="1:11" ht="27">
      <c r="A1" s="1" t="s">
        <v>98</v>
      </c>
      <c r="B1" s="1" t="s">
        <v>99</v>
      </c>
      <c r="C1" s="1" t="s">
        <v>8</v>
      </c>
      <c r="E1" s="20" t="s">
        <v>100</v>
      </c>
      <c r="F1" s="21" t="s">
        <v>99</v>
      </c>
      <c r="G1" s="22" t="s">
        <v>101</v>
      </c>
      <c r="H1" s="23" t="s">
        <v>8</v>
      </c>
      <c r="I1" s="24"/>
      <c r="J1" s="40"/>
      <c r="K1" s="22"/>
    </row>
    <row r="2" spans="1:11" ht="14.25">
      <c r="A2" s="3" t="s">
        <v>14</v>
      </c>
      <c r="B2" s="14">
        <v>12.979280042512</v>
      </c>
      <c r="C2" s="14" t="str">
        <f>LOOKUP(B2,{0;1;2;3;6;15},{"1.2";"1.1";"1";"0.9";"0.8";""})</f>
        <v>0.8</v>
      </c>
      <c r="E2" s="24">
        <v>1</v>
      </c>
      <c r="F2" s="21" t="s">
        <v>102</v>
      </c>
      <c r="G2" s="22">
        <v>30</v>
      </c>
      <c r="H2" s="21">
        <v>1.2</v>
      </c>
      <c r="I2" s="41" t="s">
        <v>103</v>
      </c>
      <c r="J2" s="21"/>
      <c r="K2" s="24"/>
    </row>
    <row r="3" spans="1:9" ht="36">
      <c r="A3" s="3" t="s">
        <v>15</v>
      </c>
      <c r="B3" s="15">
        <v>5.4427152253449</v>
      </c>
      <c r="C3" s="15" t="str">
        <f>LOOKUP(B3,{0;1;2;3;6;15},{"1.2";"1.1";"1";"0.9";"0.8";""})</f>
        <v>0.9</v>
      </c>
      <c r="E3" s="25">
        <v>2</v>
      </c>
      <c r="F3" s="26" t="s">
        <v>104</v>
      </c>
      <c r="G3" s="27">
        <v>10</v>
      </c>
      <c r="H3" s="28">
        <v>1.1</v>
      </c>
      <c r="I3" s="41" t="s">
        <v>105</v>
      </c>
    </row>
    <row r="4" spans="1:9" ht="36">
      <c r="A4" s="3" t="s">
        <v>16</v>
      </c>
      <c r="B4" s="16">
        <v>2.13520745559893</v>
      </c>
      <c r="C4" s="16" t="str">
        <f>LOOKUP(B4,{0;1;2;3;6;15},{"1.2";"1.1";"1";"0.9";"0.8";""})</f>
        <v>1</v>
      </c>
      <c r="E4" s="29">
        <v>3</v>
      </c>
      <c r="F4" s="30" t="s">
        <v>106</v>
      </c>
      <c r="G4" s="31">
        <v>11</v>
      </c>
      <c r="H4" s="28" t="s">
        <v>107</v>
      </c>
      <c r="I4" s="41" t="s">
        <v>108</v>
      </c>
    </row>
    <row r="5" spans="1:9" ht="14.25">
      <c r="A5" s="5" t="s">
        <v>17</v>
      </c>
      <c r="B5" s="17">
        <v>1.55698303596551</v>
      </c>
      <c r="C5" s="17" t="str">
        <f>LOOKUP(B5,{0;1;2;3;6;15},{"1.2";"1.1";"1";"0.9";"0.8";""})</f>
        <v>1.1</v>
      </c>
      <c r="E5" s="32">
        <v>4</v>
      </c>
      <c r="F5" s="33" t="s">
        <v>109</v>
      </c>
      <c r="G5" s="34">
        <v>4</v>
      </c>
      <c r="H5" s="28">
        <v>0.9</v>
      </c>
      <c r="I5" s="41" t="s">
        <v>110</v>
      </c>
    </row>
    <row r="6" spans="1:9" ht="24">
      <c r="A6" s="3" t="s">
        <v>18</v>
      </c>
      <c r="B6" s="15">
        <v>5.93178316382853</v>
      </c>
      <c r="C6" s="15" t="str">
        <f>LOOKUP(B6,{0;1;2;3;6;15},{"1.2";"1.1";"1";"0.9";"0.8";""})</f>
        <v>0.9</v>
      </c>
      <c r="E6" s="35">
        <v>5</v>
      </c>
      <c r="F6" s="36" t="s">
        <v>111</v>
      </c>
      <c r="G6" s="37">
        <v>1</v>
      </c>
      <c r="H6" s="38">
        <v>0.8</v>
      </c>
      <c r="I6" s="41" t="s">
        <v>112</v>
      </c>
    </row>
    <row r="7" spans="1:3" ht="14.25">
      <c r="A7" s="6" t="s">
        <v>19</v>
      </c>
      <c r="B7" s="16">
        <v>2.61716075951773</v>
      </c>
      <c r="C7" s="16" t="str">
        <f>LOOKUP(B7,{0;1;2;3;6;15},{"1.2";"1.1";"1";"0.9";"0.8";""})</f>
        <v>1</v>
      </c>
    </row>
    <row r="8" spans="1:7" ht="24">
      <c r="A8" s="3" t="s">
        <v>20</v>
      </c>
      <c r="B8" s="16">
        <v>2.35128639882416</v>
      </c>
      <c r="C8" s="16" t="str">
        <f>LOOKUP(B8,{0;1;2;3;6;15},{"1.2";"1.1";"1";"0.9";"0.8";""})</f>
        <v>1</v>
      </c>
      <c r="E8" t="s">
        <v>113</v>
      </c>
      <c r="F8" s="39"/>
      <c r="G8" s="19"/>
    </row>
    <row r="9" spans="1:3" ht="14.25">
      <c r="A9" s="6" t="s">
        <v>21</v>
      </c>
      <c r="B9" s="18">
        <v>0.800539451680769</v>
      </c>
      <c r="C9" s="18" t="str">
        <f>LOOKUP(B9,{0;1;2;3;6;15},{"1.2";"1.1";"1";"0.9";"0.8";""})</f>
        <v>1.2</v>
      </c>
    </row>
    <row r="10" spans="1:3" ht="14.25">
      <c r="A10" s="6" t="s">
        <v>22</v>
      </c>
      <c r="B10" s="18">
        <v>0.961484579080879</v>
      </c>
      <c r="C10" s="18" t="str">
        <f>LOOKUP(B10,{0;1;2;3;6;15},{"1.2";"1.1";"1";"0.9";"0.8";""})</f>
        <v>1.2</v>
      </c>
    </row>
    <row r="11" spans="1:3" ht="14.25">
      <c r="A11" s="7" t="s">
        <v>23</v>
      </c>
      <c r="B11" s="17">
        <v>1.1318234685648</v>
      </c>
      <c r="C11" s="17" t="str">
        <f>LOOKUP(B11,{0;1;2;3;6;15},{"1.2";"1.1";"1";"0.9";"0.8";""})</f>
        <v>1.1</v>
      </c>
    </row>
    <row r="12" spans="1:3" ht="14.25">
      <c r="A12" s="7" t="s">
        <v>24</v>
      </c>
      <c r="B12" s="18">
        <v>0.802563414793921</v>
      </c>
      <c r="C12" s="18" t="str">
        <f>LOOKUP(B12,{0;1;2;3;6;15},{"1.2";"1.1";"1";"0.9";"0.8";""})</f>
        <v>1.2</v>
      </c>
    </row>
    <row r="13" spans="1:4" ht="24">
      <c r="A13" s="3" t="s">
        <v>25</v>
      </c>
      <c r="B13" s="16">
        <v>2.03218086465848</v>
      </c>
      <c r="C13" s="16" t="str">
        <f>LOOKUP(B13,{0;1;2;3;6;15},{"1.2";"1.1";"1";"0.9";"0.8";""})</f>
        <v>1</v>
      </c>
      <c r="D13" s="19"/>
    </row>
    <row r="14" spans="1:3" ht="14.25">
      <c r="A14" s="8" t="s">
        <v>26</v>
      </c>
      <c r="B14" s="18">
        <v>0.66332989125862</v>
      </c>
      <c r="C14" s="18" t="str">
        <f>LOOKUP(B14,{0;1;2;3;6;15},{"1.2";"1.1";"1";"0.9";"0.8";""})</f>
        <v>1.2</v>
      </c>
    </row>
    <row r="15" spans="1:3" ht="14.25">
      <c r="A15" s="8" t="s">
        <v>27</v>
      </c>
      <c r="B15" s="18">
        <v>0.777718862724437</v>
      </c>
      <c r="C15" s="18" t="str">
        <f>LOOKUP(B15,{0;1;2;3;6;15},{"1.2";"1.1";"1";"0.9";"0.8";""})</f>
        <v>1.2</v>
      </c>
    </row>
    <row r="16" spans="1:3" ht="14.25">
      <c r="A16" s="8" t="s">
        <v>28</v>
      </c>
      <c r="B16" s="18">
        <v>0.741752182421589</v>
      </c>
      <c r="C16" s="18" t="str">
        <f>LOOKUP(B16,{0;1;2;3;6;15},{"1.2";"1.1";"1";"0.9";"0.8";""})</f>
        <v>1.2</v>
      </c>
    </row>
    <row r="17" spans="1:3" ht="24">
      <c r="A17" s="3" t="s">
        <v>29</v>
      </c>
      <c r="B17" s="16">
        <v>2.42998389608992</v>
      </c>
      <c r="C17" s="16" t="str">
        <f>LOOKUP(B17,{0;1;2;3;6;15},{"1.2";"1.1";"1";"0.9";"0.8";""})</f>
        <v>1</v>
      </c>
    </row>
    <row r="18" spans="1:3" ht="14.25">
      <c r="A18" s="5" t="s">
        <v>30</v>
      </c>
      <c r="B18" s="18">
        <v>0.800816440668638</v>
      </c>
      <c r="C18" s="18" t="str">
        <f>LOOKUP(B18,{0;1;2;3;6;15},{"1.2";"1.1";"1";"0.9";"0.8";""})</f>
        <v>1.2</v>
      </c>
    </row>
    <row r="19" spans="1:3" ht="14.25">
      <c r="A19" s="5" t="s">
        <v>31</v>
      </c>
      <c r="B19" s="18">
        <v>0.757826357645764</v>
      </c>
      <c r="C19" s="18" t="str">
        <f>LOOKUP(B19,{0;1;2;3;6;15},{"1.2";"1.1";"1";"0.9";"0.8";""})</f>
        <v>1.2</v>
      </c>
    </row>
    <row r="20" spans="1:3" ht="14.25">
      <c r="A20" s="5" t="s">
        <v>32</v>
      </c>
      <c r="B20" s="18">
        <v>0.723102605625254</v>
      </c>
      <c r="C20" s="18" t="str">
        <f>LOOKUP(B20,{0;1;2;3;6;15},{"1.2";"1.1";"1";"0.9";"0.8";""})</f>
        <v>1.2</v>
      </c>
    </row>
    <row r="21" spans="1:3" ht="14.25">
      <c r="A21" s="5" t="s">
        <v>33</v>
      </c>
      <c r="B21" s="18">
        <v>0.786427735151342</v>
      </c>
      <c r="C21" s="18" t="str">
        <f>LOOKUP(B21,{0;1;2;3;6;15},{"1.2";"1.1";"1";"0.9";"0.8";""})</f>
        <v>1.2</v>
      </c>
    </row>
    <row r="22" spans="1:3" ht="24">
      <c r="A22" s="3" t="s">
        <v>34</v>
      </c>
      <c r="B22" s="15">
        <v>3.95610550591397</v>
      </c>
      <c r="C22" s="15" t="str">
        <f>LOOKUP(B22,{0;1;2;3;6;15},{"1.2";"1.1";"1";"0.9";"0.8";""})</f>
        <v>0.9</v>
      </c>
    </row>
    <row r="23" spans="1:3" ht="14.25">
      <c r="A23" s="5" t="s">
        <v>35</v>
      </c>
      <c r="B23" s="17">
        <v>1.25358491760221</v>
      </c>
      <c r="C23" s="17" t="str">
        <f>LOOKUP(B23,{0;1;2;3;6;15},{"1.2";"1.1";"1";"0.9";"0.8";""})</f>
        <v>1.1</v>
      </c>
    </row>
    <row r="24" spans="1:3" ht="24">
      <c r="A24" s="3" t="s">
        <v>36</v>
      </c>
      <c r="B24" s="17">
        <v>1.4417485589942</v>
      </c>
      <c r="C24" s="17" t="str">
        <f>LOOKUP(B24,{0;1;2;3;6;15},{"1.2";"1.1";"1";"0.9";"0.8";""})</f>
        <v>1.1</v>
      </c>
    </row>
    <row r="25" spans="1:3" ht="14.25">
      <c r="A25" s="9" t="s">
        <v>37</v>
      </c>
      <c r="B25" s="18">
        <v>0.790785454532653</v>
      </c>
      <c r="C25" s="18" t="str">
        <f>LOOKUP(B25,{0;1;2;3;6;15},{"1.2";"1.1";"1";"0.9";"0.8";""})</f>
        <v>1.2</v>
      </c>
    </row>
    <row r="26" spans="1:3" ht="14.25">
      <c r="A26" s="9" t="s">
        <v>38</v>
      </c>
      <c r="B26" s="18">
        <v>0.655885751879584</v>
      </c>
      <c r="C26" s="18" t="str">
        <f>LOOKUP(B26,{0;1;2;3;6;15},{"1.2";"1.1";"1";"0.9";"0.8";""})</f>
        <v>1.2</v>
      </c>
    </row>
    <row r="27" spans="1:3" ht="14.25">
      <c r="A27" s="9" t="s">
        <v>39</v>
      </c>
      <c r="B27" s="18">
        <v>0.817360999671577</v>
      </c>
      <c r="C27" s="18" t="str">
        <f>LOOKUP(B27,{0;1;2;3;6;15},{"1.2";"1.1";"1";"0.9";"0.8";""})</f>
        <v>1.2</v>
      </c>
    </row>
    <row r="28" spans="1:3" ht="14.25">
      <c r="A28" s="3" t="s">
        <v>40</v>
      </c>
      <c r="B28" s="15">
        <v>5.5848685693547</v>
      </c>
      <c r="C28" s="15" t="str">
        <f>LOOKUP(B28,{0;1;2;3;6;15},{"1.2";"1.1";"1";"0.9";"0.8";""})</f>
        <v>0.9</v>
      </c>
    </row>
    <row r="29" spans="1:3" ht="14.25">
      <c r="A29" s="3" t="s">
        <v>41</v>
      </c>
      <c r="B29" s="16">
        <v>2.8682906266124</v>
      </c>
      <c r="C29" s="16" t="str">
        <f>LOOKUP(B29,{0;1;2;3;6;15},{"1.2";"1.1";"1";"0.9";"0.8";""})</f>
        <v>1</v>
      </c>
    </row>
    <row r="30" spans="1:3" ht="14.25">
      <c r="A30" s="3" t="s">
        <v>42</v>
      </c>
      <c r="B30" s="16">
        <v>2.70343706598694</v>
      </c>
      <c r="C30" s="16" t="str">
        <f>LOOKUP(B30,{0;1;2;3;6;15},{"1.2";"1.1";"1";"0.9";"0.8";""})</f>
        <v>1</v>
      </c>
    </row>
    <row r="31" spans="1:3" ht="24">
      <c r="A31" s="3" t="s">
        <v>43</v>
      </c>
      <c r="B31" s="17">
        <v>1.54698129494004</v>
      </c>
      <c r="C31" s="17" t="str">
        <f>LOOKUP(B31,{0;1;2;3;6;15},{"1.2";"1.1";"1";"0.9";"0.8";""})</f>
        <v>1.1</v>
      </c>
    </row>
    <row r="32" spans="1:3" ht="14.25">
      <c r="A32" s="5" t="s">
        <v>44</v>
      </c>
      <c r="B32" s="18">
        <v>0.678708803757784</v>
      </c>
      <c r="C32" s="18" t="str">
        <f>LOOKUP(B32,{0;1;2;3;6;15},{"1.2";"1.1";"1";"0.9";"0.8";""})</f>
        <v>1.2</v>
      </c>
    </row>
    <row r="33" spans="1:3" ht="24">
      <c r="A33" s="3" t="s">
        <v>45</v>
      </c>
      <c r="B33" s="16">
        <v>2.67304328895097</v>
      </c>
      <c r="C33" s="16" t="str">
        <f>LOOKUP(B33,{0;1;2;3;6;15},{"1.2";"1.1";"1";"0.9";"0.8";""})</f>
        <v>1</v>
      </c>
    </row>
    <row r="34" spans="1:3" ht="14.25">
      <c r="A34" s="5" t="s">
        <v>46</v>
      </c>
      <c r="B34" s="18">
        <v>0.601968923745098</v>
      </c>
      <c r="C34" s="18" t="str">
        <f>LOOKUP(B34,{0;1;2;3;6;15},{"1.2";"1.1";"1";"0.9";"0.8";""})</f>
        <v>1.2</v>
      </c>
    </row>
    <row r="35" spans="1:3" ht="14.25">
      <c r="A35" s="5" t="s">
        <v>47</v>
      </c>
      <c r="B35" s="18">
        <v>0.711151318569778</v>
      </c>
      <c r="C35" s="18" t="str">
        <f>LOOKUP(B35,{0;1;2;3;6;15},{"1.2";"1.1";"1";"0.9";"0.8";""})</f>
        <v>1.2</v>
      </c>
    </row>
    <row r="36" spans="1:3" ht="14.25">
      <c r="A36" s="9" t="s">
        <v>48</v>
      </c>
      <c r="B36" s="18">
        <v>0.618316284431138</v>
      </c>
      <c r="C36" s="18" t="str">
        <f>LOOKUP(B36,{0;1;2;3;6;15},{"1.2";"1.1";"1";"0.9";"0.8";""})</f>
        <v>1.2</v>
      </c>
    </row>
    <row r="37" spans="1:3" ht="24">
      <c r="A37" s="3" t="s">
        <v>49</v>
      </c>
      <c r="B37" s="16">
        <v>2.46440813192401</v>
      </c>
      <c r="C37" s="16" t="str">
        <f>LOOKUP(B37,{0;1;2;3;6;15},{"1.2";"1.1";"1";"0.9";"0.8";""})</f>
        <v>1</v>
      </c>
    </row>
    <row r="38" spans="1:3" ht="14.25">
      <c r="A38" s="5" t="s">
        <v>50</v>
      </c>
      <c r="B38" s="18">
        <v>0.767895591506314</v>
      </c>
      <c r="C38" s="18" t="str">
        <f>LOOKUP(B38,{0;1;2;3;6;15},{"1.2";"1.1";"1";"0.9";"0.8";""})</f>
        <v>1.2</v>
      </c>
    </row>
    <row r="39" spans="1:3" ht="14.25">
      <c r="A39" s="5" t="s">
        <v>51</v>
      </c>
      <c r="B39" s="18">
        <v>0.728805714886977</v>
      </c>
      <c r="C39" s="18" t="str">
        <f>LOOKUP(B39,{0;1;2;3;6;15},{"1.2";"1.1";"1";"0.9";"0.8";""})</f>
        <v>1.2</v>
      </c>
    </row>
    <row r="40" spans="1:4" ht="24">
      <c r="A40" s="3" t="s">
        <v>52</v>
      </c>
      <c r="B40" s="16">
        <v>2.20296596202376</v>
      </c>
      <c r="C40" s="16" t="str">
        <f>LOOKUP(B40,{0;1;2;3;6;15},{"1.2";"1.1";"1";"0.9";"0.8";""})</f>
        <v>1</v>
      </c>
      <c r="D40" s="19"/>
    </row>
    <row r="41" spans="1:3" ht="14.25">
      <c r="A41" s="9" t="s">
        <v>53</v>
      </c>
      <c r="B41" s="18">
        <v>0.809704218072901</v>
      </c>
      <c r="C41" s="18" t="str">
        <f>LOOKUP(B41,{0;1;2;3;6;15},{"1.2";"1.1";"1";"0.9";"0.8";""})</f>
        <v>1.2</v>
      </c>
    </row>
    <row r="42" spans="1:3" ht="14.25">
      <c r="A42" s="9" t="s">
        <v>54</v>
      </c>
      <c r="B42" s="18">
        <v>0.601458862999102</v>
      </c>
      <c r="C42" s="18" t="str">
        <f>LOOKUP(B42,{0;1;2;3;6;15},{"1.2";"1.1";"1";"0.9";"0.8";""})</f>
        <v>1.2</v>
      </c>
    </row>
    <row r="43" spans="1:3" ht="14.25">
      <c r="A43" s="9" t="s">
        <v>55</v>
      </c>
      <c r="B43" s="18">
        <v>0.853913346712554</v>
      </c>
      <c r="C43" s="18" t="str">
        <f>LOOKUP(B43,{0;1;2;3;6;15},{"1.2";"1.1";"1";"0.9";"0.8";""})</f>
        <v>1.2</v>
      </c>
    </row>
    <row r="44" spans="1:3" ht="14.25">
      <c r="A44" s="9" t="s">
        <v>56</v>
      </c>
      <c r="B44" s="18">
        <v>0.647175103733668</v>
      </c>
      <c r="C44" s="18" t="str">
        <f>LOOKUP(B44,{0;1;2;3;6;15},{"1.2";"1.1";"1";"0.9";"0.8";""})</f>
        <v>1.2</v>
      </c>
    </row>
    <row r="45" spans="1:3" ht="24">
      <c r="A45" s="3" t="s">
        <v>57</v>
      </c>
      <c r="B45" s="16">
        <v>2.33126118960005</v>
      </c>
      <c r="C45" s="16" t="str">
        <f>LOOKUP(B45,{0;1;2;3;6;15},{"1.2";"1.1";"1";"0.9";"0.8";""})</f>
        <v>1</v>
      </c>
    </row>
    <row r="46" spans="1:3" ht="14.25">
      <c r="A46" s="5" t="s">
        <v>58</v>
      </c>
      <c r="B46" s="18">
        <v>0.882404704444942</v>
      </c>
      <c r="C46" s="18" t="str">
        <f>LOOKUP(B46,{0;1;2;3;6;15},{"1.2";"1.1";"1";"0.9";"0.8";""})</f>
        <v>1.2</v>
      </c>
    </row>
    <row r="47" spans="1:3" ht="14.25">
      <c r="A47" s="5" t="s">
        <v>59</v>
      </c>
      <c r="B47" s="17">
        <v>1.14154373847539</v>
      </c>
      <c r="C47" s="17" t="str">
        <f>LOOKUP(B47,{0;1;2;3;6;15},{"1.2";"1.1";"1";"0.9";"0.8";""})</f>
        <v>1.1</v>
      </c>
    </row>
    <row r="48" spans="1:3" ht="14.25">
      <c r="A48" s="5" t="s">
        <v>60</v>
      </c>
      <c r="B48" s="18">
        <v>0.982134752449934</v>
      </c>
      <c r="C48" s="18" t="str">
        <f>LOOKUP(B48,{0;1;2;3;6;15},{"1.2";"1.1";"1";"0.9";"0.8";""})</f>
        <v>1.2</v>
      </c>
    </row>
    <row r="49" spans="1:3" ht="24">
      <c r="A49" s="3" t="s">
        <v>61</v>
      </c>
      <c r="B49" s="17">
        <v>1.35914394586867</v>
      </c>
      <c r="C49" s="17" t="str">
        <f>LOOKUP(B49,{0;1;2;3;6;15},{"1.2";"1.1";"1";"0.9";"0.8";""})</f>
        <v>1.1</v>
      </c>
    </row>
    <row r="50" spans="1:3" ht="14.25">
      <c r="A50" s="5" t="s">
        <v>62</v>
      </c>
      <c r="B50" s="18">
        <v>0.74501808500999</v>
      </c>
      <c r="C50" s="18" t="str">
        <f>LOOKUP(B50,{0;1;2;3;6;15},{"1.2";"1.1";"1";"0.9";"0.8";""})</f>
        <v>1.2</v>
      </c>
    </row>
    <row r="51" spans="1:3" ht="24">
      <c r="A51" s="3" t="s">
        <v>63</v>
      </c>
      <c r="B51" s="17">
        <v>1.81160890121335</v>
      </c>
      <c r="C51" s="17" t="str">
        <f>LOOKUP(B51,{0;1;2;3;6;15},{"1.2";"1.1";"1";"0.9";"0.8";""})</f>
        <v>1.1</v>
      </c>
    </row>
    <row r="52" spans="1:3" ht="14.25">
      <c r="A52" s="9" t="s">
        <v>64</v>
      </c>
      <c r="B52" s="18">
        <v>0.761779010259276</v>
      </c>
      <c r="C52" s="18" t="str">
        <f>LOOKUP(B52,{0;1;2;3;6;15},{"1.2";"1.1";"1";"0.9";"0.8";""})</f>
        <v>1.2</v>
      </c>
    </row>
    <row r="53" spans="1:3" ht="14.25">
      <c r="A53" s="9" t="s">
        <v>65</v>
      </c>
      <c r="B53" s="18">
        <v>0.717984584397313</v>
      </c>
      <c r="C53" s="18" t="str">
        <f>LOOKUP(B53,{0;1;2;3;6;15},{"1.2";"1.1";"1";"0.9";"0.8";""})</f>
        <v>1.2</v>
      </c>
    </row>
    <row r="54" spans="1:3" ht="14.25">
      <c r="A54" s="9" t="s">
        <v>66</v>
      </c>
      <c r="B54" s="18">
        <v>0.599385956833467</v>
      </c>
      <c r="C54" s="18" t="str">
        <f>LOOKUP(B54,{0;1;2;3;6;15},{"1.2";"1.1";"1";"0.9";"0.8";""})</f>
        <v>1.2</v>
      </c>
    </row>
    <row r="55" spans="1:3" ht="24">
      <c r="A55" s="3" t="s">
        <v>67</v>
      </c>
      <c r="B55" s="17">
        <v>1.55069838648722</v>
      </c>
      <c r="C55" s="17" t="str">
        <f>LOOKUP(B55,{0;1;2;3;6;15},{"1.2";"1.1";"1";"0.9";"0.8";""})</f>
        <v>1.1</v>
      </c>
    </row>
    <row r="56" spans="1:3" ht="14.25">
      <c r="A56" s="5" t="s">
        <v>68</v>
      </c>
      <c r="B56" s="18">
        <v>0.697002310664168</v>
      </c>
      <c r="C56" s="18" t="str">
        <f>LOOKUP(B56,{0;1;2;3;6;15},{"1.2";"1.1";"1";"0.9";"0.8";""})</f>
        <v>1.2</v>
      </c>
    </row>
    <row r="57" spans="1:3" ht="14.25">
      <c r="A57" s="5" t="s">
        <v>69</v>
      </c>
      <c r="B57" s="17">
        <v>1.02602749833428</v>
      </c>
      <c r="C57" s="17" t="str">
        <f>LOOKUP(B57,{0;1;2;3;6;15},{"1.2";"1.1";"1";"0.9";"0.8";""})</f>
        <v>1.1</v>
      </c>
    </row>
  </sheetData>
  <sheetProtection/>
  <autoFilter ref="A1:C57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="115" zoomScaleNormal="115" zoomScaleSheetLayoutView="100" workbookViewId="0" topLeftCell="A1">
      <selection activeCell="C2" sqref="C2"/>
    </sheetView>
  </sheetViews>
  <sheetFormatPr defaultColWidth="9.00390625" defaultRowHeight="14.25"/>
  <cols>
    <col min="1" max="1" width="18.00390625" style="0" customWidth="1"/>
    <col min="2" max="6" width="9.75390625" style="0" customWidth="1"/>
  </cols>
  <sheetData>
    <row r="1" spans="1:6" ht="36">
      <c r="A1" s="1" t="s">
        <v>98</v>
      </c>
      <c r="B1" s="2" t="s">
        <v>114</v>
      </c>
      <c r="C1" s="2" t="s">
        <v>115</v>
      </c>
      <c r="D1" s="2" t="s">
        <v>116</v>
      </c>
      <c r="E1" s="2" t="s">
        <v>13</v>
      </c>
      <c r="F1" s="10"/>
    </row>
    <row r="2" spans="1:10" ht="14.25">
      <c r="A2" s="3" t="s">
        <v>14</v>
      </c>
      <c r="B2" s="4">
        <v>2</v>
      </c>
      <c r="C2" s="4">
        <v>1.2</v>
      </c>
      <c r="D2" s="4">
        <v>1.65</v>
      </c>
      <c r="E2" s="4">
        <f>B2*C2*D2</f>
        <v>3.9599999999999995</v>
      </c>
      <c r="F2" s="11"/>
      <c r="G2" s="12" t="s">
        <v>117</v>
      </c>
      <c r="H2" s="12"/>
      <c r="I2" s="12"/>
      <c r="J2" s="12"/>
    </row>
    <row r="3" spans="1:10" ht="14.25">
      <c r="A3" s="3" t="s">
        <v>15</v>
      </c>
      <c r="B3" s="4">
        <v>2</v>
      </c>
      <c r="C3" s="4">
        <v>1.2</v>
      </c>
      <c r="D3" s="4">
        <v>1.595</v>
      </c>
      <c r="E3" s="4">
        <f aca="true" t="shared" si="0" ref="E3:E34">B3*C3*D3</f>
        <v>3.828</v>
      </c>
      <c r="F3" s="11"/>
      <c r="G3" s="12"/>
      <c r="H3" s="12"/>
      <c r="I3" s="12"/>
      <c r="J3" s="12"/>
    </row>
    <row r="4" spans="1:10" ht="24">
      <c r="A4" s="3" t="s">
        <v>16</v>
      </c>
      <c r="B4" s="4">
        <v>1.5</v>
      </c>
      <c r="C4" s="4">
        <v>1.2</v>
      </c>
      <c r="D4" s="4">
        <v>2.29</v>
      </c>
      <c r="E4" s="4">
        <f t="shared" si="0"/>
        <v>4.122</v>
      </c>
      <c r="F4" s="11"/>
      <c r="G4" s="12"/>
      <c r="H4" s="12"/>
      <c r="I4" s="12"/>
      <c r="J4" s="12"/>
    </row>
    <row r="5" spans="1:10" ht="14.25">
      <c r="A5" s="5" t="s">
        <v>17</v>
      </c>
      <c r="B5" s="4">
        <v>1</v>
      </c>
      <c r="C5" s="4">
        <v>1.2</v>
      </c>
      <c r="D5" s="4">
        <v>1.96</v>
      </c>
      <c r="E5" s="4">
        <f t="shared" si="0"/>
        <v>2.352</v>
      </c>
      <c r="F5" s="11"/>
      <c r="G5" s="13"/>
      <c r="H5" s="13"/>
      <c r="I5" s="13"/>
      <c r="J5" s="13"/>
    </row>
    <row r="6" spans="1:10" ht="24">
      <c r="A6" s="3" t="s">
        <v>18</v>
      </c>
      <c r="B6" s="4">
        <v>2</v>
      </c>
      <c r="C6" s="4">
        <v>1.2</v>
      </c>
      <c r="D6" s="4">
        <v>1.65</v>
      </c>
      <c r="E6" s="4">
        <f t="shared" si="0"/>
        <v>3.9599999999999995</v>
      </c>
      <c r="F6" s="11"/>
      <c r="G6" s="12" t="s">
        <v>118</v>
      </c>
      <c r="H6" s="12"/>
      <c r="I6" s="12"/>
      <c r="J6" s="12"/>
    </row>
    <row r="7" spans="1:10" ht="14.25">
      <c r="A7" s="6" t="s">
        <v>19</v>
      </c>
      <c r="B7" s="4">
        <v>1.5</v>
      </c>
      <c r="C7" s="4">
        <v>1.2</v>
      </c>
      <c r="D7" s="4">
        <v>2.2</v>
      </c>
      <c r="E7" s="4">
        <f t="shared" si="0"/>
        <v>3.96</v>
      </c>
      <c r="F7" s="11"/>
      <c r="G7" s="12"/>
      <c r="H7" s="12"/>
      <c r="I7" s="12"/>
      <c r="J7" s="12"/>
    </row>
    <row r="8" spans="1:6" ht="24">
      <c r="A8" s="3" t="s">
        <v>20</v>
      </c>
      <c r="B8" s="4">
        <v>1.2</v>
      </c>
      <c r="C8" s="4">
        <v>0.9</v>
      </c>
      <c r="D8" s="4">
        <v>0.83</v>
      </c>
      <c r="E8" s="4">
        <f t="shared" si="0"/>
        <v>0.8964</v>
      </c>
      <c r="F8" s="11"/>
    </row>
    <row r="9" spans="1:10" ht="14.25">
      <c r="A9" s="6" t="s">
        <v>21</v>
      </c>
      <c r="B9" s="4">
        <v>0.8</v>
      </c>
      <c r="C9" s="4">
        <v>0.9</v>
      </c>
      <c r="D9" s="4">
        <v>0.84</v>
      </c>
      <c r="E9" s="4">
        <f t="shared" si="0"/>
        <v>0.6048</v>
      </c>
      <c r="F9" s="11"/>
      <c r="G9" s="12" t="s">
        <v>119</v>
      </c>
      <c r="H9" s="12"/>
      <c r="I9" s="12"/>
      <c r="J9" s="12"/>
    </row>
    <row r="10" spans="1:10" ht="14.25">
      <c r="A10" s="6" t="s">
        <v>22</v>
      </c>
      <c r="B10" s="4">
        <v>0.8</v>
      </c>
      <c r="C10" s="4">
        <v>0.9</v>
      </c>
      <c r="D10" s="4">
        <v>0.93</v>
      </c>
      <c r="E10" s="4">
        <f t="shared" si="0"/>
        <v>0.6696000000000001</v>
      </c>
      <c r="F10" s="11"/>
      <c r="G10" s="12"/>
      <c r="H10" s="12"/>
      <c r="I10" s="12"/>
      <c r="J10" s="12"/>
    </row>
    <row r="11" spans="1:10" ht="14.25">
      <c r="A11" s="7" t="s">
        <v>23</v>
      </c>
      <c r="B11" s="4">
        <v>0.8</v>
      </c>
      <c r="C11" s="4">
        <v>1</v>
      </c>
      <c r="D11" s="4">
        <v>0</v>
      </c>
      <c r="E11" s="4">
        <f t="shared" si="0"/>
        <v>0</v>
      </c>
      <c r="F11" s="11"/>
      <c r="G11" s="12"/>
      <c r="H11" s="12"/>
      <c r="I11" s="12"/>
      <c r="J11" s="12"/>
    </row>
    <row r="12" spans="1:10" ht="14.25">
      <c r="A12" s="7" t="s">
        <v>24</v>
      </c>
      <c r="B12" s="4">
        <v>0.8</v>
      </c>
      <c r="C12" s="4">
        <v>1</v>
      </c>
      <c r="D12" s="4">
        <v>0</v>
      </c>
      <c r="E12" s="4">
        <f t="shared" si="0"/>
        <v>0</v>
      </c>
      <c r="F12" s="11"/>
      <c r="G12" s="12"/>
      <c r="H12" s="12"/>
      <c r="I12" s="12"/>
      <c r="J12" s="12"/>
    </row>
    <row r="13" spans="1:10" ht="24">
      <c r="A13" s="3" t="s">
        <v>25</v>
      </c>
      <c r="B13" s="4">
        <v>1</v>
      </c>
      <c r="C13" s="4">
        <v>0.8</v>
      </c>
      <c r="D13" s="4">
        <v>1</v>
      </c>
      <c r="E13" s="4">
        <f t="shared" si="0"/>
        <v>0.8</v>
      </c>
      <c r="F13" s="11"/>
      <c r="G13" s="12"/>
      <c r="H13" s="12"/>
      <c r="I13" s="12"/>
      <c r="J13" s="12"/>
    </row>
    <row r="14" spans="1:10" ht="14.25">
      <c r="A14" s="8" t="s">
        <v>26</v>
      </c>
      <c r="B14" s="4">
        <v>0.8</v>
      </c>
      <c r="C14" s="4">
        <v>0.8</v>
      </c>
      <c r="D14" s="4">
        <v>0.89</v>
      </c>
      <c r="E14" s="4">
        <f t="shared" si="0"/>
        <v>0.5696000000000001</v>
      </c>
      <c r="F14" s="11"/>
      <c r="G14" s="13"/>
      <c r="H14" s="13"/>
      <c r="I14" s="13"/>
      <c r="J14" s="13"/>
    </row>
    <row r="15" spans="1:6" ht="14.25">
      <c r="A15" s="8" t="s">
        <v>27</v>
      </c>
      <c r="B15" s="4">
        <v>0.8</v>
      </c>
      <c r="C15" s="4">
        <v>0.9</v>
      </c>
      <c r="D15" s="4">
        <v>1</v>
      </c>
      <c r="E15" s="4">
        <f t="shared" si="0"/>
        <v>0.7200000000000001</v>
      </c>
      <c r="F15" s="11"/>
    </row>
    <row r="16" spans="1:6" ht="14.25">
      <c r="A16" s="8" t="s">
        <v>28</v>
      </c>
      <c r="B16" s="4">
        <v>0.9</v>
      </c>
      <c r="C16" s="4">
        <v>1.2</v>
      </c>
      <c r="D16" s="4">
        <v>2.66</v>
      </c>
      <c r="E16" s="4">
        <f t="shared" si="0"/>
        <v>2.8728000000000002</v>
      </c>
      <c r="F16" s="11"/>
    </row>
    <row r="17" spans="1:6" ht="24">
      <c r="A17" s="3" t="s">
        <v>29</v>
      </c>
      <c r="B17" s="4">
        <v>1</v>
      </c>
      <c r="C17" s="4">
        <v>0.8</v>
      </c>
      <c r="D17" s="4">
        <v>0.71</v>
      </c>
      <c r="E17" s="4">
        <f t="shared" si="0"/>
        <v>0.568</v>
      </c>
      <c r="F17" s="11"/>
    </row>
    <row r="18" spans="1:6" ht="14.25">
      <c r="A18" s="5" t="s">
        <v>30</v>
      </c>
      <c r="B18" s="4">
        <v>0.8</v>
      </c>
      <c r="C18" s="4">
        <v>0.9</v>
      </c>
      <c r="D18" s="4">
        <v>0.9</v>
      </c>
      <c r="E18" s="4">
        <f t="shared" si="0"/>
        <v>0.6480000000000001</v>
      </c>
      <c r="F18" s="11"/>
    </row>
    <row r="19" spans="1:6" ht="14.25">
      <c r="A19" s="5" t="s">
        <v>31</v>
      </c>
      <c r="B19" s="4">
        <v>0.8</v>
      </c>
      <c r="C19" s="4">
        <v>0.8</v>
      </c>
      <c r="D19" s="4">
        <v>0.67</v>
      </c>
      <c r="E19" s="4">
        <f t="shared" si="0"/>
        <v>0.4288000000000001</v>
      </c>
      <c r="F19" s="11"/>
    </row>
    <row r="20" spans="1:6" ht="14.25">
      <c r="A20" s="5" t="s">
        <v>32</v>
      </c>
      <c r="B20" s="4">
        <v>0.8</v>
      </c>
      <c r="C20" s="4">
        <v>0.8</v>
      </c>
      <c r="D20" s="4">
        <v>0.72</v>
      </c>
      <c r="E20" s="4">
        <f t="shared" si="0"/>
        <v>0.4608000000000001</v>
      </c>
      <c r="F20" s="11"/>
    </row>
    <row r="21" spans="1:6" ht="14.25">
      <c r="A21" s="5" t="s">
        <v>33</v>
      </c>
      <c r="B21" s="4">
        <v>0.8</v>
      </c>
      <c r="C21" s="4">
        <v>1.1</v>
      </c>
      <c r="D21" s="4">
        <v>1.03</v>
      </c>
      <c r="E21" s="4">
        <f t="shared" si="0"/>
        <v>0.9064000000000001</v>
      </c>
      <c r="F21" s="11"/>
    </row>
    <row r="22" spans="1:6" ht="24">
      <c r="A22" s="3" t="s">
        <v>34</v>
      </c>
      <c r="B22" s="4">
        <v>1.5</v>
      </c>
      <c r="C22" s="4">
        <v>1.04</v>
      </c>
      <c r="D22" s="4">
        <v>1.04</v>
      </c>
      <c r="E22" s="4">
        <f t="shared" si="0"/>
        <v>1.6224</v>
      </c>
      <c r="F22" s="11"/>
    </row>
    <row r="23" spans="1:6" ht="14.25">
      <c r="A23" s="5" t="s">
        <v>35</v>
      </c>
      <c r="B23" s="4">
        <v>1</v>
      </c>
      <c r="C23" s="4">
        <v>1.2</v>
      </c>
      <c r="D23" s="4">
        <v>1.74</v>
      </c>
      <c r="E23" s="4">
        <f t="shared" si="0"/>
        <v>2.088</v>
      </c>
      <c r="F23" s="11"/>
    </row>
    <row r="24" spans="1:6" ht="24">
      <c r="A24" s="3" t="s">
        <v>36</v>
      </c>
      <c r="B24" s="4">
        <v>1.2</v>
      </c>
      <c r="C24" s="4">
        <v>1.2</v>
      </c>
      <c r="D24" s="4">
        <v>2.445</v>
      </c>
      <c r="E24" s="4">
        <f t="shared" si="0"/>
        <v>3.5207999999999995</v>
      </c>
      <c r="F24" s="11"/>
    </row>
    <row r="25" spans="1:6" ht="14.25">
      <c r="A25" s="9" t="s">
        <v>37</v>
      </c>
      <c r="B25" s="4">
        <v>1</v>
      </c>
      <c r="C25" s="4">
        <v>1.2</v>
      </c>
      <c r="D25" s="4">
        <v>1.92</v>
      </c>
      <c r="E25" s="4">
        <f t="shared" si="0"/>
        <v>2.304</v>
      </c>
      <c r="F25" s="11"/>
    </row>
    <row r="26" spans="1:6" ht="14.25">
      <c r="A26" s="9" t="s">
        <v>38</v>
      </c>
      <c r="B26" s="4">
        <v>1</v>
      </c>
      <c r="C26" s="4">
        <v>1.2</v>
      </c>
      <c r="D26" s="4">
        <v>3.44</v>
      </c>
      <c r="E26" s="4">
        <f t="shared" si="0"/>
        <v>4.128</v>
      </c>
      <c r="F26" s="11"/>
    </row>
    <row r="27" spans="1:6" ht="14.25">
      <c r="A27" s="9" t="s">
        <v>39</v>
      </c>
      <c r="B27" s="4">
        <v>1</v>
      </c>
      <c r="C27" s="4">
        <v>1.2</v>
      </c>
      <c r="D27" s="4">
        <v>2.995</v>
      </c>
      <c r="E27" s="4">
        <f t="shared" si="0"/>
        <v>3.594</v>
      </c>
      <c r="F27" s="11"/>
    </row>
    <row r="28" spans="1:6" ht="14.25">
      <c r="A28" s="3" t="s">
        <v>40</v>
      </c>
      <c r="B28" s="4">
        <v>2</v>
      </c>
      <c r="C28" s="4">
        <v>1.2</v>
      </c>
      <c r="D28" s="4">
        <v>1.662</v>
      </c>
      <c r="E28" s="4">
        <f t="shared" si="0"/>
        <v>3.9887999999999995</v>
      </c>
      <c r="F28" s="11"/>
    </row>
    <row r="29" spans="1:6" ht="14.25">
      <c r="A29" s="3" t="s">
        <v>41</v>
      </c>
      <c r="B29" s="4">
        <v>1.5</v>
      </c>
      <c r="C29" s="4">
        <v>1.2</v>
      </c>
      <c r="D29" s="4">
        <v>1.09</v>
      </c>
      <c r="E29" s="4">
        <f t="shared" si="0"/>
        <v>1.962</v>
      </c>
      <c r="F29" s="11"/>
    </row>
    <row r="30" spans="1:6" ht="14.25">
      <c r="A30" s="3" t="s">
        <v>42</v>
      </c>
      <c r="B30" s="4">
        <v>1.2</v>
      </c>
      <c r="C30" s="4">
        <v>0.8</v>
      </c>
      <c r="D30" s="4">
        <v>0.23</v>
      </c>
      <c r="E30" s="4">
        <f t="shared" si="0"/>
        <v>0.2208</v>
      </c>
      <c r="F30" s="11"/>
    </row>
    <row r="31" spans="1:6" ht="24">
      <c r="A31" s="3" t="s">
        <v>43</v>
      </c>
      <c r="B31" s="4">
        <v>1.2</v>
      </c>
      <c r="C31" s="4">
        <v>1.2</v>
      </c>
      <c r="D31" s="4">
        <v>1.57</v>
      </c>
      <c r="E31" s="4">
        <f t="shared" si="0"/>
        <v>2.2608</v>
      </c>
      <c r="F31" s="11"/>
    </row>
    <row r="32" spans="1:6" ht="14.25">
      <c r="A32" s="5" t="s">
        <v>44</v>
      </c>
      <c r="B32" s="4">
        <v>0.8</v>
      </c>
      <c r="C32" s="4">
        <v>1</v>
      </c>
      <c r="D32" s="4">
        <v>0</v>
      </c>
      <c r="E32" s="4">
        <f t="shared" si="0"/>
        <v>0</v>
      </c>
      <c r="F32" s="11"/>
    </row>
    <row r="33" spans="1:6" ht="24">
      <c r="A33" s="3" t="s">
        <v>45</v>
      </c>
      <c r="B33" s="4">
        <v>1.2</v>
      </c>
      <c r="C33" s="4">
        <v>1.1</v>
      </c>
      <c r="D33" s="4">
        <v>0.955</v>
      </c>
      <c r="E33" s="4">
        <f t="shared" si="0"/>
        <v>1.2606</v>
      </c>
      <c r="F33" s="11"/>
    </row>
    <row r="34" spans="1:6" ht="14.25">
      <c r="A34" s="5" t="s">
        <v>46</v>
      </c>
      <c r="B34" s="4">
        <v>0.8</v>
      </c>
      <c r="C34" s="4">
        <v>0.8</v>
      </c>
      <c r="D34" s="4">
        <v>0.45</v>
      </c>
      <c r="E34" s="4">
        <f t="shared" si="0"/>
        <v>0.2880000000000001</v>
      </c>
      <c r="F34" s="11"/>
    </row>
    <row r="35" spans="1:6" ht="14.25">
      <c r="A35" s="5" t="s">
        <v>47</v>
      </c>
      <c r="B35" s="4">
        <v>0.8</v>
      </c>
      <c r="C35" s="4">
        <v>1.2</v>
      </c>
      <c r="D35" s="4">
        <v>1.18</v>
      </c>
      <c r="E35" s="4">
        <f aca="true" t="shared" si="1" ref="E35:E57">B35*C35*D35</f>
        <v>1.1327999999999998</v>
      </c>
      <c r="F35" s="11"/>
    </row>
    <row r="36" spans="1:6" ht="14.25">
      <c r="A36" s="9" t="s">
        <v>48</v>
      </c>
      <c r="B36" s="4">
        <v>0.8</v>
      </c>
      <c r="C36" s="4">
        <v>1.2</v>
      </c>
      <c r="D36" s="4">
        <v>1.37</v>
      </c>
      <c r="E36" s="4">
        <f t="shared" si="1"/>
        <v>1.3152000000000001</v>
      </c>
      <c r="F36" s="11"/>
    </row>
    <row r="37" spans="1:6" ht="24">
      <c r="A37" s="3" t="s">
        <v>49</v>
      </c>
      <c r="B37" s="4">
        <v>1.2</v>
      </c>
      <c r="C37" s="4">
        <v>1.2</v>
      </c>
      <c r="D37" s="4">
        <v>1.21</v>
      </c>
      <c r="E37" s="4">
        <f t="shared" si="1"/>
        <v>1.7424</v>
      </c>
      <c r="F37" s="11"/>
    </row>
    <row r="38" spans="1:6" ht="14.25">
      <c r="A38" s="5" t="s">
        <v>50</v>
      </c>
      <c r="B38" s="4">
        <v>0.8</v>
      </c>
      <c r="C38" s="4">
        <v>0.9</v>
      </c>
      <c r="D38" s="4">
        <v>0.9</v>
      </c>
      <c r="E38" s="4">
        <f t="shared" si="1"/>
        <v>0.6480000000000001</v>
      </c>
      <c r="F38" s="11"/>
    </row>
    <row r="39" spans="1:6" ht="14.25">
      <c r="A39" s="5" t="s">
        <v>51</v>
      </c>
      <c r="B39" s="4">
        <v>0.8</v>
      </c>
      <c r="C39" s="4">
        <v>0.8</v>
      </c>
      <c r="D39" s="4">
        <v>0.82</v>
      </c>
      <c r="E39" s="4">
        <f t="shared" si="1"/>
        <v>0.5248</v>
      </c>
      <c r="F39" s="11"/>
    </row>
    <row r="40" spans="1:6" ht="24">
      <c r="A40" s="3" t="s">
        <v>52</v>
      </c>
      <c r="B40" s="4">
        <v>1</v>
      </c>
      <c r="C40" s="4">
        <v>0.8</v>
      </c>
      <c r="D40" s="4">
        <v>0.41</v>
      </c>
      <c r="E40" s="4">
        <f t="shared" si="1"/>
        <v>0.328</v>
      </c>
      <c r="F40" s="11"/>
    </row>
    <row r="41" spans="1:6" ht="14.25">
      <c r="A41" s="9" t="s">
        <v>53</v>
      </c>
      <c r="B41" s="4">
        <v>0.8</v>
      </c>
      <c r="C41" s="4">
        <v>1</v>
      </c>
      <c r="D41" s="4">
        <v>0</v>
      </c>
      <c r="E41" s="4">
        <f t="shared" si="1"/>
        <v>0</v>
      </c>
      <c r="F41" s="11"/>
    </row>
    <row r="42" spans="1:6" ht="14.25">
      <c r="A42" s="9" t="s">
        <v>54</v>
      </c>
      <c r="B42" s="4">
        <v>0.8</v>
      </c>
      <c r="C42" s="4">
        <v>1</v>
      </c>
      <c r="D42" s="4">
        <v>0</v>
      </c>
      <c r="E42" s="4">
        <f t="shared" si="1"/>
        <v>0</v>
      </c>
      <c r="F42" s="11"/>
    </row>
    <row r="43" spans="1:6" ht="14.25">
      <c r="A43" s="9" t="s">
        <v>55</v>
      </c>
      <c r="B43" s="4">
        <v>0.8</v>
      </c>
      <c r="C43" s="4">
        <v>1.2</v>
      </c>
      <c r="D43" s="4">
        <v>1.12</v>
      </c>
      <c r="E43" s="4">
        <f t="shared" si="1"/>
        <v>1.0752000000000002</v>
      </c>
      <c r="F43" s="11"/>
    </row>
    <row r="44" spans="1:6" ht="14.25">
      <c r="A44" s="9" t="s">
        <v>56</v>
      </c>
      <c r="B44" s="4">
        <v>0.8</v>
      </c>
      <c r="C44" s="4">
        <v>0.8</v>
      </c>
      <c r="D44" s="4">
        <v>0</v>
      </c>
      <c r="E44" s="4">
        <f t="shared" si="1"/>
        <v>0</v>
      </c>
      <c r="F44" s="11"/>
    </row>
    <row r="45" spans="1:6" ht="24">
      <c r="A45" s="3" t="s">
        <v>57</v>
      </c>
      <c r="B45" s="4">
        <v>1.2</v>
      </c>
      <c r="C45" s="4">
        <v>1.2</v>
      </c>
      <c r="D45" s="4">
        <v>1.36</v>
      </c>
      <c r="E45" s="4">
        <f t="shared" si="1"/>
        <v>1.9584000000000001</v>
      </c>
      <c r="F45" s="11"/>
    </row>
    <row r="46" spans="1:6" ht="14.25">
      <c r="A46" s="5" t="s">
        <v>58</v>
      </c>
      <c r="B46" s="4">
        <v>0.8</v>
      </c>
      <c r="C46" s="4">
        <v>1.2</v>
      </c>
      <c r="D46" s="4">
        <v>1.12</v>
      </c>
      <c r="E46" s="4">
        <f t="shared" si="1"/>
        <v>1.0752000000000002</v>
      </c>
      <c r="F46" s="11"/>
    </row>
    <row r="47" spans="1:6" ht="14.25">
      <c r="A47" s="5" t="s">
        <v>59</v>
      </c>
      <c r="B47" s="4">
        <v>0.8</v>
      </c>
      <c r="C47" s="4">
        <v>1.2</v>
      </c>
      <c r="D47" s="4">
        <v>1.7</v>
      </c>
      <c r="E47" s="4">
        <f t="shared" si="1"/>
        <v>1.632</v>
      </c>
      <c r="F47" s="11"/>
    </row>
    <row r="48" spans="1:6" ht="14.25">
      <c r="A48" s="5" t="s">
        <v>60</v>
      </c>
      <c r="B48" s="4">
        <v>0.8</v>
      </c>
      <c r="C48" s="4">
        <v>1.2</v>
      </c>
      <c r="D48" s="4">
        <v>1.88</v>
      </c>
      <c r="E48" s="4">
        <f t="shared" si="1"/>
        <v>1.8047999999999997</v>
      </c>
      <c r="F48" s="11"/>
    </row>
    <row r="49" spans="1:6" ht="24">
      <c r="A49" s="3" t="s">
        <v>61</v>
      </c>
      <c r="B49" s="4">
        <v>1</v>
      </c>
      <c r="C49" s="4">
        <v>1.2</v>
      </c>
      <c r="D49" s="4">
        <v>1.03</v>
      </c>
      <c r="E49" s="4">
        <f t="shared" si="1"/>
        <v>1.236</v>
      </c>
      <c r="F49" s="11"/>
    </row>
    <row r="50" spans="1:6" ht="14.25">
      <c r="A50" s="5" t="s">
        <v>62</v>
      </c>
      <c r="B50" s="4">
        <v>0.8</v>
      </c>
      <c r="C50" s="4">
        <v>1</v>
      </c>
      <c r="D50" s="4">
        <v>1.02</v>
      </c>
      <c r="E50" s="4">
        <f t="shared" si="1"/>
        <v>0.8160000000000001</v>
      </c>
      <c r="F50" s="11"/>
    </row>
    <row r="51" spans="1:6" ht="24">
      <c r="A51" s="3" t="s">
        <v>63</v>
      </c>
      <c r="B51" s="4">
        <v>1</v>
      </c>
      <c r="C51" s="4">
        <v>1</v>
      </c>
      <c r="D51" s="4">
        <v>0</v>
      </c>
      <c r="E51" s="4">
        <f t="shared" si="1"/>
        <v>0</v>
      </c>
      <c r="F51" s="11"/>
    </row>
    <row r="52" spans="1:6" ht="14.25">
      <c r="A52" s="9" t="s">
        <v>64</v>
      </c>
      <c r="B52" s="4">
        <v>0.8</v>
      </c>
      <c r="C52" s="4">
        <v>1</v>
      </c>
      <c r="D52" s="4">
        <v>0</v>
      </c>
      <c r="E52" s="4">
        <f t="shared" si="1"/>
        <v>0</v>
      </c>
      <c r="F52" s="11"/>
    </row>
    <row r="53" spans="1:6" ht="14.25">
      <c r="A53" s="9" t="s">
        <v>65</v>
      </c>
      <c r="B53" s="4">
        <v>0.8</v>
      </c>
      <c r="C53" s="4">
        <v>1</v>
      </c>
      <c r="D53" s="4">
        <v>0</v>
      </c>
      <c r="E53" s="4">
        <f t="shared" si="1"/>
        <v>0</v>
      </c>
      <c r="F53" s="11"/>
    </row>
    <row r="54" spans="1:6" ht="14.25">
      <c r="A54" s="9" t="s">
        <v>66</v>
      </c>
      <c r="B54" s="4">
        <v>0.8</v>
      </c>
      <c r="C54" s="4">
        <v>1</v>
      </c>
      <c r="D54" s="4">
        <v>0</v>
      </c>
      <c r="E54" s="4">
        <f t="shared" si="1"/>
        <v>0</v>
      </c>
      <c r="F54" s="11"/>
    </row>
    <row r="55" spans="1:6" ht="24">
      <c r="A55" s="3" t="s">
        <v>67</v>
      </c>
      <c r="B55" s="4">
        <v>1</v>
      </c>
      <c r="C55" s="4">
        <v>0.9</v>
      </c>
      <c r="D55" s="4">
        <v>1.03</v>
      </c>
      <c r="E55" s="4">
        <f t="shared" si="1"/>
        <v>0.927</v>
      </c>
      <c r="F55" s="11"/>
    </row>
    <row r="56" spans="1:6" ht="14.25">
      <c r="A56" s="5" t="s">
        <v>68</v>
      </c>
      <c r="B56" s="4">
        <v>0.8</v>
      </c>
      <c r="C56" s="4">
        <v>1</v>
      </c>
      <c r="D56" s="4">
        <v>0</v>
      </c>
      <c r="E56" s="4">
        <f t="shared" si="1"/>
        <v>0</v>
      </c>
      <c r="F56" s="11"/>
    </row>
    <row r="57" spans="1:6" ht="14.25">
      <c r="A57" s="5" t="s">
        <v>69</v>
      </c>
      <c r="B57" s="4">
        <v>0.8</v>
      </c>
      <c r="C57" s="4">
        <v>1.2</v>
      </c>
      <c r="D57" s="4">
        <v>1.23</v>
      </c>
      <c r="E57" s="4">
        <f t="shared" si="1"/>
        <v>1.1807999999999998</v>
      </c>
      <c r="F57" s="11"/>
    </row>
  </sheetData>
  <sheetProtection/>
  <mergeCells count="3">
    <mergeCell ref="G2:J4"/>
    <mergeCell ref="G6:J7"/>
    <mergeCell ref="G9:J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gdsczt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lwb</dc:creator>
  <cp:keywords/>
  <dc:description/>
  <cp:lastModifiedBy>蒋晓兵</cp:lastModifiedBy>
  <cp:lastPrinted>2016-11-23T19:34:45Z</cp:lastPrinted>
  <dcterms:created xsi:type="dcterms:W3CDTF">2014-05-20T00:34:19Z</dcterms:created>
  <dcterms:modified xsi:type="dcterms:W3CDTF">2021-11-30T09:24:05Z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