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总表" sheetId="1" r:id="rId1"/>
  </sheets>
  <definedNames>
    <definedName name="_xlnm.Print_Titles" localSheetId="0">'总表'!$3:$4</definedName>
  </definedNames>
  <calcPr fullCalcOnLoad="1"/>
</workbook>
</file>

<file path=xl/sharedStrings.xml><?xml version="1.0" encoding="utf-8"?>
<sst xmlns="http://schemas.openxmlformats.org/spreadsheetml/2006/main" count="80" uniqueCount="72">
  <si>
    <t>附件1</t>
  </si>
  <si>
    <t>2019年保障性安居工程省级补助资金分配方案</t>
  </si>
  <si>
    <t>序号</t>
  </si>
  <si>
    <t>城市</t>
  </si>
  <si>
    <t>棚户区</t>
  </si>
  <si>
    <t>租赁补贴</t>
  </si>
  <si>
    <t>总补助金额</t>
  </si>
  <si>
    <t>建设任务
（套）</t>
  </si>
  <si>
    <t>财力调整系数</t>
  </si>
  <si>
    <t>权重系数</t>
  </si>
  <si>
    <t>调整后参与分配任务数</t>
  </si>
  <si>
    <t>分配
比重</t>
  </si>
  <si>
    <t>补助金额
（万元）</t>
  </si>
  <si>
    <t>建设任务
（户）</t>
  </si>
  <si>
    <t>广州市</t>
  </si>
  <si>
    <t>珠海市</t>
  </si>
  <si>
    <t>汕头市（不含以下市县）</t>
  </si>
  <si>
    <t xml:space="preserve">  南澳县</t>
  </si>
  <si>
    <t>佛山市</t>
  </si>
  <si>
    <t>韶关市（不含以下市县）</t>
  </si>
  <si>
    <t>南雄市</t>
  </si>
  <si>
    <t>仁化县</t>
  </si>
  <si>
    <t>乳源县</t>
  </si>
  <si>
    <t>翁源县</t>
  </si>
  <si>
    <t>河源市（不含以下市县）</t>
  </si>
  <si>
    <t>紫金县</t>
  </si>
  <si>
    <t>连平县</t>
  </si>
  <si>
    <t>龙川县</t>
  </si>
  <si>
    <t>梅州市（不含以下市县）</t>
  </si>
  <si>
    <t xml:space="preserve">  兴宁市</t>
  </si>
  <si>
    <t xml:space="preserve">      五华县</t>
  </si>
  <si>
    <t xml:space="preserve">      丰顺县</t>
  </si>
  <si>
    <t>大埔县</t>
  </si>
  <si>
    <t>惠州市</t>
  </si>
  <si>
    <t>博罗县</t>
  </si>
  <si>
    <t>汕尾市（不含以下市县）</t>
  </si>
  <si>
    <t>陆河县</t>
  </si>
  <si>
    <t>陆丰市</t>
  </si>
  <si>
    <t>海丰市</t>
  </si>
  <si>
    <t>东莞市</t>
  </si>
  <si>
    <t>中山市</t>
  </si>
  <si>
    <t>江门市</t>
  </si>
  <si>
    <t>阳江市（不含以下市县）</t>
  </si>
  <si>
    <t xml:space="preserve">  阳春市</t>
  </si>
  <si>
    <t>湛江市（不含以下市县）</t>
  </si>
  <si>
    <t xml:space="preserve">  徐闻县</t>
  </si>
  <si>
    <t>廉江市</t>
  </si>
  <si>
    <t>雷州市</t>
  </si>
  <si>
    <t>茂名市（不含以下市县）</t>
  </si>
  <si>
    <t xml:space="preserve">  高州市</t>
  </si>
  <si>
    <t>化州市</t>
  </si>
  <si>
    <t>肇庆市（不含以下市县）</t>
  </si>
  <si>
    <t>封开县</t>
  </si>
  <si>
    <t>怀集县</t>
  </si>
  <si>
    <t>德庆县</t>
  </si>
  <si>
    <t>广宁县</t>
  </si>
  <si>
    <t>清远市（不含英德）</t>
  </si>
  <si>
    <t xml:space="preserve">  英德市</t>
  </si>
  <si>
    <t>连山</t>
  </si>
  <si>
    <t>连南</t>
  </si>
  <si>
    <t>潮州市（不含以下市县）</t>
  </si>
  <si>
    <t xml:space="preserve">  饶平县</t>
  </si>
  <si>
    <t>揭阳市（不含以下市县）</t>
  </si>
  <si>
    <t>普宁市</t>
  </si>
  <si>
    <t>揭西市</t>
  </si>
  <si>
    <t>惠来市</t>
  </si>
  <si>
    <t>云浮市（不含以下市县）</t>
  </si>
  <si>
    <t xml:space="preserve">  罗定市</t>
  </si>
  <si>
    <t>新兴县</t>
  </si>
  <si>
    <t>合计</t>
  </si>
  <si>
    <r>
      <rPr>
        <b/>
        <sz val="10"/>
        <rFont val="宋体"/>
        <family val="0"/>
      </rPr>
      <t>–</t>
    </r>
  </si>
  <si>
    <t>备注：由于四舍五入的影响，最后分配金额为54234.99万元，故给广州市多发0.01万元，总共分配补助资金54235万元。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</si>
</sst>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29">
    <font>
      <sz val="12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1"/>
      <name val="宋体"/>
      <family val="0"/>
    </font>
    <font>
      <b/>
      <sz val="18"/>
      <name val="方正小标宋简体"/>
      <family val="4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7" fillId="0" borderId="0">
      <alignment vertical="center"/>
      <protection/>
    </xf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4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>
      <alignment vertical="center"/>
      <protection/>
    </xf>
    <xf numFmtId="0" fontId="13" fillId="0" borderId="3" applyNumberFormat="0" applyFill="0" applyAlignment="0" applyProtection="0"/>
    <xf numFmtId="0" fontId="10" fillId="0" borderId="4" applyNumberFormat="0" applyFill="0" applyAlignment="0" applyProtection="0"/>
    <xf numFmtId="0" fontId="7" fillId="0" borderId="0">
      <alignment vertical="center"/>
      <protection/>
    </xf>
    <xf numFmtId="0" fontId="14" fillId="8" borderId="0" applyNumberFormat="0" applyBorder="0" applyAlignment="0" applyProtection="0"/>
    <xf numFmtId="0" fontId="19" fillId="0" borderId="5" applyNumberFormat="0" applyFill="0" applyAlignment="0" applyProtection="0"/>
    <xf numFmtId="0" fontId="25" fillId="9" borderId="6" applyNumberFormat="0" applyAlignment="0" applyProtection="0"/>
    <xf numFmtId="0" fontId="7" fillId="0" borderId="0">
      <alignment vertical="center"/>
      <protection/>
    </xf>
    <xf numFmtId="0" fontId="14" fillId="10" borderId="0" applyNumberFormat="0" applyBorder="0" applyAlignment="0" applyProtection="0"/>
    <xf numFmtId="0" fontId="9" fillId="9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4" fillId="12" borderId="0" applyNumberFormat="0" applyBorder="0" applyAlignment="0" applyProtection="0"/>
    <xf numFmtId="0" fontId="18" fillId="0" borderId="8" applyNumberFormat="0" applyFill="0" applyAlignment="0" applyProtection="0"/>
    <xf numFmtId="0" fontId="24" fillId="0" borderId="9" applyNumberFormat="0" applyFill="0" applyAlignment="0" applyProtection="0"/>
    <xf numFmtId="0" fontId="22" fillId="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1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1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>
      <alignment vertical="center"/>
      <protection/>
    </xf>
    <xf numFmtId="0" fontId="14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>
      <alignment vertical="center"/>
      <protection/>
    </xf>
    <xf numFmtId="0" fontId="14" fillId="20" borderId="0" applyNumberFormat="0" applyBorder="0" applyAlignment="0" applyProtection="0"/>
    <xf numFmtId="0" fontId="0" fillId="0" borderId="0">
      <alignment/>
      <protection/>
    </xf>
    <xf numFmtId="0" fontId="14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0" borderId="0">
      <alignment vertical="center"/>
      <protection/>
    </xf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10" xfId="73" applyFont="1" applyFill="1" applyBorder="1" applyAlignment="1">
      <alignment horizontal="center" vertical="center"/>
      <protection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right" vertical="center"/>
    </xf>
    <xf numFmtId="0" fontId="2" fillId="0" borderId="10" xfId="7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94" applyNumberFormat="1" applyFont="1" applyFill="1" applyBorder="1" applyAlignment="1">
      <alignment horizontal="center" vertical="center"/>
      <protection/>
    </xf>
    <xf numFmtId="0" fontId="2" fillId="0" borderId="10" xfId="75" applyNumberFormat="1" applyFont="1" applyFill="1" applyBorder="1" applyAlignment="1">
      <alignment horizontal="center" vertical="center"/>
      <protection/>
    </xf>
    <xf numFmtId="0" fontId="2" fillId="0" borderId="10" xfId="68" applyFont="1" applyFill="1" applyBorder="1" applyAlignment="1">
      <alignment horizontal="right" vertical="center" wrapText="1"/>
      <protection/>
    </xf>
    <xf numFmtId="0" fontId="2" fillId="0" borderId="10" xfId="74" applyNumberFormat="1" applyFont="1" applyFill="1" applyBorder="1" applyAlignment="1">
      <alignment horizontal="center" vertical="center"/>
      <protection/>
    </xf>
    <xf numFmtId="0" fontId="2" fillId="0" borderId="10" xfId="68" applyNumberFormat="1" applyFont="1" applyFill="1" applyBorder="1" applyAlignment="1">
      <alignment horizontal="right" vertical="center"/>
      <protection/>
    </xf>
    <xf numFmtId="0" fontId="2" fillId="0" borderId="10" xfId="77" applyNumberFormat="1" applyFont="1" applyFill="1" applyBorder="1" applyAlignment="1">
      <alignment horizontal="center" vertical="center"/>
      <protection/>
    </xf>
    <xf numFmtId="0" fontId="2" fillId="0" borderId="10" xfId="76" applyFont="1" applyFill="1" applyBorder="1" applyAlignment="1">
      <alignment horizontal="right" vertical="center" wrapText="1"/>
      <protection/>
    </xf>
    <xf numFmtId="0" fontId="2" fillId="0" borderId="10" xfId="78" applyNumberFormat="1" applyFont="1" applyFill="1" applyBorder="1" applyAlignment="1">
      <alignment horizontal="center" vertical="center"/>
      <protection/>
    </xf>
    <xf numFmtId="0" fontId="2" fillId="0" borderId="10" xfId="36" applyNumberFormat="1" applyFont="1" applyFill="1" applyBorder="1" applyAlignment="1">
      <alignment horizontal="center" vertical="center"/>
      <protection/>
    </xf>
    <xf numFmtId="0" fontId="2" fillId="0" borderId="10" xfId="29" applyNumberFormat="1" applyFont="1" applyFill="1" applyBorder="1" applyAlignment="1">
      <alignment horizontal="center" vertical="center" wrapText="1"/>
      <protection/>
    </xf>
    <xf numFmtId="0" fontId="2" fillId="0" borderId="10" xfId="39" applyNumberFormat="1" applyFont="1" applyFill="1" applyBorder="1" applyAlignment="1">
      <alignment horizontal="center" vertical="center" wrapText="1"/>
      <protection/>
    </xf>
    <xf numFmtId="0" fontId="6" fillId="0" borderId="10" xfId="88" applyNumberFormat="1" applyFont="1" applyFill="1" applyBorder="1" applyAlignment="1">
      <alignment horizontal="right" vertical="center"/>
      <protection/>
    </xf>
    <xf numFmtId="0" fontId="2" fillId="0" borderId="10" xfId="30" applyNumberFormat="1" applyFont="1" applyFill="1" applyBorder="1" applyAlignment="1">
      <alignment horizontal="center" vertical="center"/>
      <protection/>
    </xf>
    <xf numFmtId="0" fontId="2" fillId="0" borderId="10" xfId="43" applyNumberFormat="1" applyFont="1" applyFill="1" applyBorder="1" applyAlignment="1">
      <alignment horizontal="center" vertical="center"/>
      <protection/>
    </xf>
    <xf numFmtId="0" fontId="2" fillId="0" borderId="10" xfId="71" applyNumberFormat="1" applyFont="1" applyFill="1" applyBorder="1" applyAlignment="1">
      <alignment horizontal="center" vertical="center"/>
      <protection/>
    </xf>
    <xf numFmtId="0" fontId="2" fillId="0" borderId="10" xfId="80" applyNumberFormat="1" applyFont="1" applyFill="1" applyBorder="1" applyAlignment="1">
      <alignment horizontal="center" vertical="center"/>
      <protection/>
    </xf>
    <xf numFmtId="0" fontId="2" fillId="0" borderId="10" xfId="82" applyNumberFormat="1" applyFont="1" applyFill="1" applyBorder="1" applyAlignment="1">
      <alignment horizontal="center" vertical="center" wrapText="1"/>
      <protection/>
    </xf>
    <xf numFmtId="0" fontId="2" fillId="0" borderId="10" xfId="81" applyNumberFormat="1" applyFont="1" applyFill="1" applyBorder="1" applyAlignment="1">
      <alignment horizontal="center" vertical="center"/>
      <protection/>
    </xf>
    <xf numFmtId="0" fontId="2" fillId="0" borderId="10" xfId="83" applyNumberFormat="1" applyFont="1" applyFill="1" applyBorder="1" applyAlignment="1">
      <alignment horizontal="center" vertical="center"/>
      <protection/>
    </xf>
    <xf numFmtId="0" fontId="2" fillId="0" borderId="10" xfId="85" applyNumberFormat="1" applyFont="1" applyFill="1" applyBorder="1" applyAlignment="1">
      <alignment horizontal="center" vertical="center"/>
      <protection/>
    </xf>
    <xf numFmtId="0" fontId="2" fillId="0" borderId="10" xfId="84" applyNumberFormat="1" applyFont="1" applyFill="1" applyBorder="1" applyAlignment="1">
      <alignment horizontal="center" vertical="center"/>
      <protection/>
    </xf>
    <xf numFmtId="0" fontId="2" fillId="0" borderId="11" xfId="87" applyNumberFormat="1" applyFont="1" applyFill="1" applyBorder="1" applyAlignment="1">
      <alignment horizontal="center" vertical="center"/>
      <protection/>
    </xf>
    <xf numFmtId="0" fontId="2" fillId="0" borderId="10" xfId="86" applyNumberFormat="1" applyFont="1" applyFill="1" applyBorder="1" applyAlignment="1">
      <alignment horizontal="center" vertical="center"/>
      <protection/>
    </xf>
    <xf numFmtId="0" fontId="2" fillId="0" borderId="10" xfId="89" applyNumberFormat="1" applyFont="1" applyFill="1" applyBorder="1" applyAlignment="1">
      <alignment horizontal="center" vertical="center"/>
      <protection/>
    </xf>
    <xf numFmtId="0" fontId="2" fillId="0" borderId="10" xfId="91" applyNumberFormat="1" applyFont="1" applyFill="1" applyBorder="1" applyAlignment="1">
      <alignment horizontal="center" vertical="center"/>
      <protection/>
    </xf>
    <xf numFmtId="0" fontId="2" fillId="0" borderId="10" xfId="90" applyNumberFormat="1" applyFont="1" applyFill="1" applyBorder="1" applyAlignment="1">
      <alignment horizontal="center" vertical="center"/>
      <protection/>
    </xf>
    <xf numFmtId="0" fontId="2" fillId="0" borderId="10" xfId="92" applyNumberFormat="1" applyFont="1" applyFill="1" applyBorder="1" applyAlignment="1">
      <alignment horizontal="center" vertical="center"/>
      <protection/>
    </xf>
    <xf numFmtId="0" fontId="2" fillId="0" borderId="10" xfId="21" applyNumberFormat="1" applyFont="1" applyFill="1" applyBorder="1" applyAlignment="1">
      <alignment horizontal="center" vertical="center"/>
      <protection/>
    </xf>
    <xf numFmtId="0" fontId="2" fillId="0" borderId="10" xfId="93" applyNumberFormat="1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right" vertical="center"/>
    </xf>
    <xf numFmtId="178" fontId="2" fillId="0" borderId="12" xfId="73" applyNumberFormat="1" applyFont="1" applyFill="1" applyBorder="1" applyAlignment="1">
      <alignment horizontal="center" vertical="center"/>
      <protection/>
    </xf>
    <xf numFmtId="178" fontId="2" fillId="0" borderId="14" xfId="88" applyNumberFormat="1" applyFont="1" applyFill="1" applyBorder="1" applyAlignment="1" applyProtection="1">
      <alignment horizontal="center" vertical="center" wrapText="1"/>
      <protection/>
    </xf>
    <xf numFmtId="178" fontId="2" fillId="0" borderId="10" xfId="94" applyNumberFormat="1" applyFont="1" applyFill="1" applyBorder="1" applyAlignment="1">
      <alignment horizontal="center" vertical="center"/>
      <protection/>
    </xf>
    <xf numFmtId="178" fontId="2" fillId="0" borderId="10" xfId="88" applyNumberFormat="1" applyFont="1" applyFill="1" applyBorder="1" applyAlignment="1">
      <alignment horizontal="center" vertical="center"/>
      <protection/>
    </xf>
    <xf numFmtId="178" fontId="6" fillId="0" borderId="12" xfId="88" applyNumberFormat="1" applyFont="1" applyFill="1" applyBorder="1" applyAlignment="1">
      <alignment horizontal="center" vertical="center"/>
      <protection/>
    </xf>
    <xf numFmtId="178" fontId="6" fillId="0" borderId="10" xfId="88" applyNumberFormat="1" applyFont="1" applyFill="1" applyBorder="1" applyAlignment="1">
      <alignment horizontal="center" vertical="center"/>
      <protection/>
    </xf>
    <xf numFmtId="178" fontId="2" fillId="0" borderId="10" xfId="78" applyNumberFormat="1" applyFont="1" applyFill="1" applyBorder="1" applyAlignment="1">
      <alignment horizontal="center" vertical="center"/>
      <protection/>
    </xf>
    <xf numFmtId="178" fontId="2" fillId="0" borderId="10" xfId="36" applyNumberFormat="1" applyFont="1" applyFill="1" applyBorder="1" applyAlignment="1">
      <alignment horizontal="center" vertical="center"/>
      <protection/>
    </xf>
    <xf numFmtId="178" fontId="2" fillId="0" borderId="11" xfId="88" applyNumberFormat="1" applyFont="1" applyFill="1" applyBorder="1" applyAlignment="1">
      <alignment horizontal="center" vertical="center"/>
      <protection/>
    </xf>
    <xf numFmtId="178" fontId="2" fillId="0" borderId="14" xfId="88" applyNumberFormat="1" applyFont="1" applyFill="1" applyBorder="1" applyAlignment="1">
      <alignment horizontal="center" vertical="center"/>
      <protection/>
    </xf>
    <xf numFmtId="178" fontId="6" fillId="0" borderId="15" xfId="88" applyNumberFormat="1" applyFont="1" applyFill="1" applyBorder="1" applyAlignment="1">
      <alignment horizontal="center" vertical="center"/>
      <protection/>
    </xf>
    <xf numFmtId="0" fontId="2" fillId="0" borderId="10" xfId="88" applyNumberFormat="1" applyFont="1" applyFill="1" applyBorder="1" applyAlignment="1">
      <alignment horizontal="center" vertical="center"/>
      <protection/>
    </xf>
    <xf numFmtId="177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vertical="center"/>
    </xf>
  </cellXfs>
  <cellStyles count="8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差" xfId="20"/>
    <cellStyle name="常规_原表_76" xfId="21"/>
    <cellStyle name="40% - 强调文字颜色 3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_原表_28" xfId="29"/>
    <cellStyle name="常规_原表_33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_原表_25" xfId="36"/>
    <cellStyle name="标题 1" xfId="37"/>
    <cellStyle name="标题 2" xfId="38"/>
    <cellStyle name="常规_原表_32" xfId="39"/>
    <cellStyle name="60% - 强调文字颜色 1" xfId="40"/>
    <cellStyle name="标题 3" xfId="41"/>
    <cellStyle name="输出" xfId="42"/>
    <cellStyle name="常规_原表_35" xfId="43"/>
    <cellStyle name="60% - 强调文字颜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常规_原表_10" xfId="63"/>
    <cellStyle name="强调文字颜色 5" xfId="64"/>
    <cellStyle name="40% - 强调文字颜色 5" xfId="65"/>
    <cellStyle name="常规_原表_36" xfId="66"/>
    <cellStyle name="60% - 强调文字颜色 5" xfId="67"/>
    <cellStyle name="常规_原表_11" xfId="68"/>
    <cellStyle name="强调文字颜色 6" xfId="69"/>
    <cellStyle name="40% - 强调文字颜色 6" xfId="70"/>
    <cellStyle name="常规_原表_42" xfId="71"/>
    <cellStyle name="60% - 强调文字颜色 6" xfId="72"/>
    <cellStyle name="常规_全省_3" xfId="73"/>
    <cellStyle name="常规_原表_14" xfId="74"/>
    <cellStyle name="常规_原表_15" xfId="75"/>
    <cellStyle name="常规_原表_16" xfId="76"/>
    <cellStyle name="常规_原表_19" xfId="77"/>
    <cellStyle name="常规_原表_24" xfId="78"/>
    <cellStyle name="常规_原表_44" xfId="79"/>
    <cellStyle name="常规_原表_47" xfId="80"/>
    <cellStyle name="常规_原表_52" xfId="81"/>
    <cellStyle name="常规_原表_51" xfId="82"/>
    <cellStyle name="常规_原表_55" xfId="83"/>
    <cellStyle name="常规_原表_60" xfId="84"/>
    <cellStyle name="常规_原表_59" xfId="85"/>
    <cellStyle name="常规_原表_64" xfId="86"/>
    <cellStyle name="常规_原表_63" xfId="87"/>
    <cellStyle name="常规_最后_2" xfId="88"/>
    <cellStyle name="常规_原表_67" xfId="89"/>
    <cellStyle name="常规_原表_72" xfId="90"/>
    <cellStyle name="常规_原表_68" xfId="91"/>
    <cellStyle name="常规_原表_73" xfId="92"/>
    <cellStyle name="常规_原表_77" xfId="93"/>
    <cellStyle name="常规_原表_9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SheetLayoutView="100" workbookViewId="0" topLeftCell="A40">
      <selection activeCell="A2" sqref="A2:O2"/>
    </sheetView>
  </sheetViews>
  <sheetFormatPr defaultColWidth="9.00390625" defaultRowHeight="14.25"/>
  <cols>
    <col min="1" max="1" width="3.00390625" style="3" customWidth="1"/>
    <col min="2" max="2" width="13.75390625" style="3" customWidth="1"/>
    <col min="3" max="3" width="6.75390625" style="4" customWidth="1"/>
    <col min="4" max="4" width="5.50390625" style="4" customWidth="1"/>
    <col min="5" max="5" width="6.50390625" style="4" customWidth="1"/>
    <col min="6" max="6" width="8.75390625" style="4" customWidth="1"/>
    <col min="7" max="7" width="8.625" style="4" customWidth="1"/>
    <col min="8" max="8" width="10.25390625" style="5" customWidth="1"/>
    <col min="9" max="9" width="6.625" style="4" customWidth="1"/>
    <col min="10" max="10" width="5.375" style="4" customWidth="1"/>
    <col min="11" max="11" width="5.25390625" style="4" customWidth="1"/>
    <col min="12" max="12" width="8.75390625" style="4" customWidth="1"/>
    <col min="13" max="13" width="7.00390625" style="4" customWidth="1"/>
    <col min="14" max="14" width="10.375" style="5" bestFit="1" customWidth="1"/>
    <col min="15" max="15" width="10.00390625" style="3" customWidth="1"/>
    <col min="16" max="16" width="9.00390625" style="3" customWidth="1"/>
    <col min="17" max="17" width="18.50390625" style="3" customWidth="1"/>
    <col min="18" max="18" width="9.375" style="3" bestFit="1" customWidth="1"/>
    <col min="19" max="16384" width="9.00390625" style="3" customWidth="1"/>
  </cols>
  <sheetData>
    <row r="1" spans="1:2" ht="18.75" customHeight="1">
      <c r="A1" s="6" t="s">
        <v>0</v>
      </c>
      <c r="B1" s="6"/>
    </row>
    <row r="2" spans="1:15" ht="27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14.25" customHeight="1">
      <c r="A3" s="9" t="s">
        <v>2</v>
      </c>
      <c r="B3" s="9" t="s">
        <v>3</v>
      </c>
      <c r="C3" s="9" t="s">
        <v>4</v>
      </c>
      <c r="D3" s="9"/>
      <c r="E3" s="9"/>
      <c r="F3" s="9"/>
      <c r="G3" s="9"/>
      <c r="H3" s="10"/>
      <c r="I3" s="9" t="s">
        <v>5</v>
      </c>
      <c r="J3" s="9"/>
      <c r="K3" s="9"/>
      <c r="L3" s="9"/>
      <c r="M3" s="9"/>
      <c r="N3" s="10"/>
      <c r="O3" s="9" t="s">
        <v>6</v>
      </c>
    </row>
    <row r="4" spans="1:15" s="1" customFormat="1" ht="58.5" customHeight="1">
      <c r="A4" s="9"/>
      <c r="B4" s="9"/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/>
    </row>
    <row r="5" spans="1:15" ht="12">
      <c r="A5" s="11">
        <v>1</v>
      </c>
      <c r="B5" s="12" t="s">
        <v>14</v>
      </c>
      <c r="C5" s="13">
        <v>13800</v>
      </c>
      <c r="D5" s="11">
        <v>0.5</v>
      </c>
      <c r="E5" s="14">
        <v>0.8</v>
      </c>
      <c r="F5" s="15">
        <f>C5*D5*E5</f>
        <v>5520</v>
      </c>
      <c r="G5" s="16">
        <f>F5/12559.5</f>
        <v>0.4395079421951511</v>
      </c>
      <c r="H5" s="17">
        <f>ROUND(54235*G5,2)</f>
        <v>23836.71</v>
      </c>
      <c r="I5" s="56">
        <v>10000</v>
      </c>
      <c r="J5" s="11">
        <v>0.5</v>
      </c>
      <c r="K5" s="14">
        <v>0.2</v>
      </c>
      <c r="L5" s="15">
        <f>I5*J5*K5</f>
        <v>1000</v>
      </c>
      <c r="M5" s="16">
        <f>L5/12559.5</f>
        <v>0.0796210040208607</v>
      </c>
      <c r="N5" s="17">
        <f>ROUND(54235*M5,2)</f>
        <v>4318.25</v>
      </c>
      <c r="O5" s="17">
        <f>H5+N5+0.01</f>
        <v>28154.969999999998</v>
      </c>
    </row>
    <row r="6" spans="1:15" ht="12">
      <c r="A6" s="11">
        <v>2</v>
      </c>
      <c r="B6" s="12" t="s">
        <v>15</v>
      </c>
      <c r="C6" s="18">
        <v>0</v>
      </c>
      <c r="D6" s="11">
        <v>0.5</v>
      </c>
      <c r="E6" s="14">
        <v>0.8</v>
      </c>
      <c r="F6" s="15">
        <f>C6*D6*E6</f>
        <v>0</v>
      </c>
      <c r="G6" s="16">
        <f aca="true" t="shared" si="0" ref="G6:G37">F6/12559.5</f>
        <v>0</v>
      </c>
      <c r="H6" s="17">
        <f aca="true" t="shared" si="1" ref="H6:H37">ROUND(54235*G6,2)</f>
        <v>0</v>
      </c>
      <c r="I6" s="56">
        <v>300</v>
      </c>
      <c r="J6" s="11">
        <v>0.5</v>
      </c>
      <c r="K6" s="14">
        <v>0.2</v>
      </c>
      <c r="L6" s="15">
        <f>I6*J6*K6</f>
        <v>30</v>
      </c>
      <c r="M6" s="16">
        <f aca="true" t="shared" si="2" ref="M6:M37">L6/12559.5</f>
        <v>0.002388630120625821</v>
      </c>
      <c r="N6" s="17">
        <f aca="true" t="shared" si="3" ref="N6:N37">ROUND(54235*M6,2)</f>
        <v>129.55</v>
      </c>
      <c r="O6" s="17">
        <f aca="true" t="shared" si="4" ref="O6:O37">H6+N6</f>
        <v>129.55</v>
      </c>
    </row>
    <row r="7" spans="1:15" ht="24">
      <c r="A7" s="11">
        <v>3</v>
      </c>
      <c r="B7" s="12" t="s">
        <v>16</v>
      </c>
      <c r="C7" s="11">
        <v>2700</v>
      </c>
      <c r="D7" s="11">
        <v>1</v>
      </c>
      <c r="E7" s="14">
        <v>0.8</v>
      </c>
      <c r="F7" s="15">
        <f>C7*D7*E7</f>
        <v>2160</v>
      </c>
      <c r="G7" s="16">
        <f t="shared" si="0"/>
        <v>0.17198136868505912</v>
      </c>
      <c r="H7" s="17">
        <f t="shared" si="1"/>
        <v>9327.41</v>
      </c>
      <c r="I7" s="56">
        <v>1860</v>
      </c>
      <c r="J7" s="11">
        <v>1</v>
      </c>
      <c r="K7" s="14">
        <v>0.2</v>
      </c>
      <c r="L7" s="15">
        <f>I7*J7*K7</f>
        <v>372</v>
      </c>
      <c r="M7" s="16">
        <f t="shared" si="2"/>
        <v>0.029619013495760182</v>
      </c>
      <c r="N7" s="17">
        <f t="shared" si="3"/>
        <v>1606.39</v>
      </c>
      <c r="O7" s="17">
        <f t="shared" si="4"/>
        <v>10933.8</v>
      </c>
    </row>
    <row r="8" spans="1:15" ht="12">
      <c r="A8" s="11"/>
      <c r="B8" s="19" t="s">
        <v>17</v>
      </c>
      <c r="C8" s="11">
        <v>0</v>
      </c>
      <c r="D8" s="11">
        <v>1</v>
      </c>
      <c r="E8" s="14">
        <v>0.8</v>
      </c>
      <c r="F8" s="15">
        <f>C8*D8*E8</f>
        <v>0</v>
      </c>
      <c r="G8" s="16">
        <f t="shared" si="0"/>
        <v>0</v>
      </c>
      <c r="H8" s="17">
        <f t="shared" si="1"/>
        <v>0</v>
      </c>
      <c r="I8" s="57">
        <v>0</v>
      </c>
      <c r="J8" s="11">
        <v>1</v>
      </c>
      <c r="K8" s="14">
        <v>0.2</v>
      </c>
      <c r="L8" s="15">
        <f>I8*J8*K8</f>
        <v>0</v>
      </c>
      <c r="M8" s="16">
        <f t="shared" si="2"/>
        <v>0</v>
      </c>
      <c r="N8" s="17">
        <f t="shared" si="3"/>
        <v>0</v>
      </c>
      <c r="O8" s="17">
        <f t="shared" si="4"/>
        <v>0</v>
      </c>
    </row>
    <row r="9" spans="1:15" ht="12">
      <c r="A9" s="11">
        <v>4</v>
      </c>
      <c r="B9" s="12" t="s">
        <v>18</v>
      </c>
      <c r="C9" s="20">
        <v>0</v>
      </c>
      <c r="D9" s="11">
        <v>0.5</v>
      </c>
      <c r="E9" s="14">
        <v>0.8</v>
      </c>
      <c r="F9" s="15">
        <f>C9*D9*E9</f>
        <v>0</v>
      </c>
      <c r="G9" s="16">
        <f t="shared" si="0"/>
        <v>0</v>
      </c>
      <c r="H9" s="17">
        <f t="shared" si="1"/>
        <v>0</v>
      </c>
      <c r="I9" s="58">
        <v>770</v>
      </c>
      <c r="J9" s="11">
        <v>0.5</v>
      </c>
      <c r="K9" s="14">
        <v>0.2</v>
      </c>
      <c r="L9" s="15">
        <f>I9*J9*K9</f>
        <v>77</v>
      </c>
      <c r="M9" s="16">
        <f t="shared" si="2"/>
        <v>0.006130817309606274</v>
      </c>
      <c r="N9" s="17">
        <f t="shared" si="3"/>
        <v>332.5</v>
      </c>
      <c r="O9" s="17">
        <f t="shared" si="4"/>
        <v>332.5</v>
      </c>
    </row>
    <row r="10" spans="1:15" ht="24">
      <c r="A10" s="11">
        <v>5</v>
      </c>
      <c r="B10" s="12" t="s">
        <v>19</v>
      </c>
      <c r="C10" s="21">
        <v>0</v>
      </c>
      <c r="D10" s="11">
        <v>1</v>
      </c>
      <c r="E10" s="14">
        <v>0.8</v>
      </c>
      <c r="F10" s="15">
        <f aca="true" t="shared" si="5" ref="F10:F59">C10*D10*E10</f>
        <v>0</v>
      </c>
      <c r="G10" s="16">
        <f t="shared" si="0"/>
        <v>0</v>
      </c>
      <c r="H10" s="17">
        <f t="shared" si="1"/>
        <v>0</v>
      </c>
      <c r="I10" s="59">
        <v>10</v>
      </c>
      <c r="J10" s="11">
        <v>1</v>
      </c>
      <c r="K10" s="14">
        <v>0.2</v>
      </c>
      <c r="L10" s="15">
        <f aca="true" t="shared" si="6" ref="L10:L47">I10*J10*K10</f>
        <v>2</v>
      </c>
      <c r="M10" s="16">
        <f t="shared" si="2"/>
        <v>0.0001592420080417214</v>
      </c>
      <c r="N10" s="17">
        <f t="shared" si="3"/>
        <v>8.64</v>
      </c>
      <c r="O10" s="17">
        <f t="shared" si="4"/>
        <v>8.64</v>
      </c>
    </row>
    <row r="11" spans="1:15" ht="12">
      <c r="A11" s="11"/>
      <c r="B11" s="22" t="s">
        <v>20</v>
      </c>
      <c r="C11" s="23">
        <v>0</v>
      </c>
      <c r="D11" s="11">
        <v>1</v>
      </c>
      <c r="E11" s="14">
        <v>0.8</v>
      </c>
      <c r="F11" s="15">
        <f t="shared" si="5"/>
        <v>0</v>
      </c>
      <c r="G11" s="16">
        <f t="shared" si="0"/>
        <v>0</v>
      </c>
      <c r="H11" s="17">
        <f t="shared" si="1"/>
        <v>0</v>
      </c>
      <c r="I11" s="59">
        <v>90</v>
      </c>
      <c r="J11" s="11">
        <v>1</v>
      </c>
      <c r="K11" s="14">
        <v>0.2</v>
      </c>
      <c r="L11" s="15">
        <f t="shared" si="6"/>
        <v>18</v>
      </c>
      <c r="M11" s="16">
        <f t="shared" si="2"/>
        <v>0.0014331780723754925</v>
      </c>
      <c r="N11" s="17">
        <f t="shared" si="3"/>
        <v>77.73</v>
      </c>
      <c r="O11" s="17">
        <f t="shared" si="4"/>
        <v>77.73</v>
      </c>
    </row>
    <row r="12" spans="1:15" ht="12">
      <c r="A12" s="11"/>
      <c r="B12" s="22" t="s">
        <v>21</v>
      </c>
      <c r="C12" s="23">
        <v>0</v>
      </c>
      <c r="D12" s="11">
        <v>1</v>
      </c>
      <c r="E12" s="14">
        <v>0.8</v>
      </c>
      <c r="F12" s="15">
        <f t="shared" si="5"/>
        <v>0</v>
      </c>
      <c r="G12" s="16">
        <f t="shared" si="0"/>
        <v>0</v>
      </c>
      <c r="H12" s="17">
        <f t="shared" si="1"/>
        <v>0</v>
      </c>
      <c r="I12" s="59">
        <v>0</v>
      </c>
      <c r="J12" s="11">
        <v>1</v>
      </c>
      <c r="K12" s="14">
        <v>0.2</v>
      </c>
      <c r="L12" s="15">
        <f t="shared" si="6"/>
        <v>0</v>
      </c>
      <c r="M12" s="16">
        <f t="shared" si="2"/>
        <v>0</v>
      </c>
      <c r="N12" s="17">
        <f t="shared" si="3"/>
        <v>0</v>
      </c>
      <c r="O12" s="17">
        <f t="shared" si="4"/>
        <v>0</v>
      </c>
    </row>
    <row r="13" spans="1:15" ht="12">
      <c r="A13" s="11"/>
      <c r="B13" s="24" t="s">
        <v>22</v>
      </c>
      <c r="C13" s="23">
        <v>0</v>
      </c>
      <c r="D13" s="11">
        <v>1</v>
      </c>
      <c r="E13" s="14">
        <v>0.8</v>
      </c>
      <c r="F13" s="15">
        <f t="shared" si="5"/>
        <v>0</v>
      </c>
      <c r="G13" s="16">
        <f t="shared" si="0"/>
        <v>0</v>
      </c>
      <c r="H13" s="17">
        <f t="shared" si="1"/>
        <v>0</v>
      </c>
      <c r="I13" s="59">
        <v>0</v>
      </c>
      <c r="J13" s="11">
        <v>1</v>
      </c>
      <c r="K13" s="14">
        <v>0.2</v>
      </c>
      <c r="L13" s="15">
        <f t="shared" si="6"/>
        <v>0</v>
      </c>
      <c r="M13" s="16">
        <f t="shared" si="2"/>
        <v>0</v>
      </c>
      <c r="N13" s="17">
        <f t="shared" si="3"/>
        <v>0</v>
      </c>
      <c r="O13" s="17">
        <f t="shared" si="4"/>
        <v>0</v>
      </c>
    </row>
    <row r="14" spans="1:15" ht="12">
      <c r="A14" s="11"/>
      <c r="B14" s="24" t="s">
        <v>23</v>
      </c>
      <c r="C14" s="11">
        <v>0</v>
      </c>
      <c r="D14" s="11">
        <v>1</v>
      </c>
      <c r="E14" s="14">
        <v>0.8</v>
      </c>
      <c r="F14" s="15">
        <f t="shared" si="5"/>
        <v>0</v>
      </c>
      <c r="G14" s="16">
        <f t="shared" si="0"/>
        <v>0</v>
      </c>
      <c r="H14" s="17">
        <f t="shared" si="1"/>
        <v>0</v>
      </c>
      <c r="I14" s="59">
        <v>0</v>
      </c>
      <c r="J14" s="11">
        <v>1</v>
      </c>
      <c r="K14" s="14">
        <v>0.2</v>
      </c>
      <c r="L14" s="15">
        <f t="shared" si="6"/>
        <v>0</v>
      </c>
      <c r="M14" s="16">
        <f t="shared" si="2"/>
        <v>0</v>
      </c>
      <c r="N14" s="17">
        <f t="shared" si="3"/>
        <v>0</v>
      </c>
      <c r="O14" s="17">
        <f t="shared" si="4"/>
        <v>0</v>
      </c>
    </row>
    <row r="15" spans="1:15" ht="24">
      <c r="A15" s="11">
        <v>6</v>
      </c>
      <c r="B15" s="12" t="s">
        <v>24</v>
      </c>
      <c r="C15" s="25">
        <v>0</v>
      </c>
      <c r="D15" s="11">
        <v>1</v>
      </c>
      <c r="E15" s="14">
        <v>0.8</v>
      </c>
      <c r="F15" s="15">
        <f t="shared" si="5"/>
        <v>0</v>
      </c>
      <c r="G15" s="16">
        <f t="shared" si="0"/>
        <v>0</v>
      </c>
      <c r="H15" s="17">
        <f t="shared" si="1"/>
        <v>0</v>
      </c>
      <c r="I15" s="60">
        <v>149</v>
      </c>
      <c r="J15" s="11">
        <v>1</v>
      </c>
      <c r="K15" s="14">
        <v>0.2</v>
      </c>
      <c r="L15" s="15">
        <f t="shared" si="6"/>
        <v>29.8</v>
      </c>
      <c r="M15" s="16">
        <f t="shared" si="2"/>
        <v>0.002372705919821649</v>
      </c>
      <c r="N15" s="17">
        <f t="shared" si="3"/>
        <v>128.68</v>
      </c>
      <c r="O15" s="17">
        <f t="shared" si="4"/>
        <v>128.68</v>
      </c>
    </row>
    <row r="16" spans="1:15" ht="12">
      <c r="A16" s="11"/>
      <c r="B16" s="26" t="s">
        <v>25</v>
      </c>
      <c r="C16" s="11">
        <v>0</v>
      </c>
      <c r="D16" s="11">
        <v>1</v>
      </c>
      <c r="E16" s="14">
        <v>0.8</v>
      </c>
      <c r="F16" s="15">
        <f t="shared" si="5"/>
        <v>0</v>
      </c>
      <c r="G16" s="16">
        <f t="shared" si="0"/>
        <v>0</v>
      </c>
      <c r="H16" s="17">
        <f t="shared" si="1"/>
        <v>0</v>
      </c>
      <c r="I16" s="61">
        <v>0</v>
      </c>
      <c r="J16" s="11">
        <v>1</v>
      </c>
      <c r="K16" s="14">
        <v>0.2</v>
      </c>
      <c r="L16" s="15">
        <f t="shared" si="6"/>
        <v>0</v>
      </c>
      <c r="M16" s="16">
        <f t="shared" si="2"/>
        <v>0</v>
      </c>
      <c r="N16" s="17">
        <f t="shared" si="3"/>
        <v>0</v>
      </c>
      <c r="O16" s="17">
        <f t="shared" si="4"/>
        <v>0</v>
      </c>
    </row>
    <row r="17" spans="1:15" ht="12">
      <c r="A17" s="11"/>
      <c r="B17" s="26" t="s">
        <v>26</v>
      </c>
      <c r="C17" s="11">
        <v>0</v>
      </c>
      <c r="D17" s="11">
        <v>1</v>
      </c>
      <c r="E17" s="14">
        <v>0.8</v>
      </c>
      <c r="F17" s="15">
        <f t="shared" si="5"/>
        <v>0</v>
      </c>
      <c r="G17" s="16">
        <f t="shared" si="0"/>
        <v>0</v>
      </c>
      <c r="H17" s="17">
        <f t="shared" si="1"/>
        <v>0</v>
      </c>
      <c r="I17" s="61">
        <v>0</v>
      </c>
      <c r="J17" s="11">
        <v>1</v>
      </c>
      <c r="K17" s="14">
        <v>0.2</v>
      </c>
      <c r="L17" s="15">
        <f t="shared" si="6"/>
        <v>0</v>
      </c>
      <c r="M17" s="16">
        <f t="shared" si="2"/>
        <v>0</v>
      </c>
      <c r="N17" s="17">
        <f t="shared" si="3"/>
        <v>0</v>
      </c>
      <c r="O17" s="17">
        <f t="shared" si="4"/>
        <v>0</v>
      </c>
    </row>
    <row r="18" spans="1:15" ht="12">
      <c r="A18" s="11"/>
      <c r="B18" s="26" t="s">
        <v>27</v>
      </c>
      <c r="C18" s="11">
        <v>0</v>
      </c>
      <c r="D18" s="11">
        <v>1</v>
      </c>
      <c r="E18" s="14">
        <v>0.8</v>
      </c>
      <c r="F18" s="15">
        <f t="shared" si="5"/>
        <v>0</v>
      </c>
      <c r="G18" s="16">
        <f t="shared" si="0"/>
        <v>0</v>
      </c>
      <c r="H18" s="17">
        <f t="shared" si="1"/>
        <v>0</v>
      </c>
      <c r="I18" s="61">
        <v>0</v>
      </c>
      <c r="J18" s="11">
        <v>1</v>
      </c>
      <c r="K18" s="14">
        <v>0.2</v>
      </c>
      <c r="L18" s="15">
        <f t="shared" si="6"/>
        <v>0</v>
      </c>
      <c r="M18" s="16">
        <f t="shared" si="2"/>
        <v>0</v>
      </c>
      <c r="N18" s="17">
        <f t="shared" si="3"/>
        <v>0</v>
      </c>
      <c r="O18" s="17">
        <f t="shared" si="4"/>
        <v>0</v>
      </c>
    </row>
    <row r="19" spans="1:15" ht="24">
      <c r="A19" s="11">
        <v>7</v>
      </c>
      <c r="B19" s="12" t="s">
        <v>28</v>
      </c>
      <c r="C19" s="27">
        <v>0</v>
      </c>
      <c r="D19" s="11">
        <v>1</v>
      </c>
      <c r="E19" s="14">
        <v>0.8</v>
      </c>
      <c r="F19" s="15">
        <f t="shared" si="5"/>
        <v>0</v>
      </c>
      <c r="G19" s="16">
        <f t="shared" si="0"/>
        <v>0</v>
      </c>
      <c r="H19" s="17">
        <f t="shared" si="1"/>
        <v>0</v>
      </c>
      <c r="I19" s="62">
        <v>140</v>
      </c>
      <c r="J19" s="11">
        <v>1</v>
      </c>
      <c r="K19" s="14">
        <v>0.2</v>
      </c>
      <c r="L19" s="15">
        <f t="shared" si="6"/>
        <v>28</v>
      </c>
      <c r="M19" s="16">
        <f t="shared" si="2"/>
        <v>0.0022293881125840997</v>
      </c>
      <c r="N19" s="17">
        <f t="shared" si="3"/>
        <v>120.91</v>
      </c>
      <c r="O19" s="17">
        <f t="shared" si="4"/>
        <v>120.91</v>
      </c>
    </row>
    <row r="20" spans="1:15" ht="12">
      <c r="A20" s="11"/>
      <c r="B20" s="19" t="s">
        <v>29</v>
      </c>
      <c r="C20" s="28">
        <v>0</v>
      </c>
      <c r="D20" s="11">
        <v>1</v>
      </c>
      <c r="E20" s="14">
        <v>0.8</v>
      </c>
      <c r="F20" s="15">
        <f t="shared" si="5"/>
        <v>0</v>
      </c>
      <c r="G20" s="16">
        <f t="shared" si="0"/>
        <v>0</v>
      </c>
      <c r="H20" s="17">
        <f t="shared" si="1"/>
        <v>0</v>
      </c>
      <c r="I20" s="63">
        <v>45</v>
      </c>
      <c r="J20" s="11">
        <v>1</v>
      </c>
      <c r="K20" s="14">
        <v>0.2</v>
      </c>
      <c r="L20" s="15">
        <f t="shared" si="6"/>
        <v>9</v>
      </c>
      <c r="M20" s="16">
        <f t="shared" si="2"/>
        <v>0.0007165890361877463</v>
      </c>
      <c r="N20" s="17">
        <f t="shared" si="3"/>
        <v>38.86</v>
      </c>
      <c r="O20" s="17">
        <f t="shared" si="4"/>
        <v>38.86</v>
      </c>
    </row>
    <row r="21" spans="1:15" ht="12">
      <c r="A21" s="11"/>
      <c r="B21" s="19" t="s">
        <v>30</v>
      </c>
      <c r="C21" s="28">
        <v>0</v>
      </c>
      <c r="D21" s="11">
        <v>1</v>
      </c>
      <c r="E21" s="14">
        <v>0.8</v>
      </c>
      <c r="F21" s="15">
        <f t="shared" si="5"/>
        <v>0</v>
      </c>
      <c r="G21" s="16">
        <f t="shared" si="0"/>
        <v>0</v>
      </c>
      <c r="H21" s="17">
        <f t="shared" si="1"/>
        <v>0</v>
      </c>
      <c r="I21" s="63">
        <v>0</v>
      </c>
      <c r="J21" s="11">
        <v>1</v>
      </c>
      <c r="K21" s="14">
        <v>0.2</v>
      </c>
      <c r="L21" s="15">
        <f t="shared" si="6"/>
        <v>0</v>
      </c>
      <c r="M21" s="16">
        <f t="shared" si="2"/>
        <v>0</v>
      </c>
      <c r="N21" s="17">
        <f t="shared" si="3"/>
        <v>0</v>
      </c>
      <c r="O21" s="17">
        <f t="shared" si="4"/>
        <v>0</v>
      </c>
    </row>
    <row r="22" spans="1:15" ht="12">
      <c r="A22" s="11"/>
      <c r="B22" s="19" t="s">
        <v>31</v>
      </c>
      <c r="C22" s="28">
        <v>0</v>
      </c>
      <c r="D22" s="11">
        <v>1</v>
      </c>
      <c r="E22" s="14">
        <v>0.8</v>
      </c>
      <c r="F22" s="15">
        <f t="shared" si="5"/>
        <v>0</v>
      </c>
      <c r="G22" s="16">
        <f t="shared" si="0"/>
        <v>0</v>
      </c>
      <c r="H22" s="17">
        <f t="shared" si="1"/>
        <v>0</v>
      </c>
      <c r="I22" s="63">
        <v>0</v>
      </c>
      <c r="J22" s="11">
        <v>1</v>
      </c>
      <c r="K22" s="14">
        <v>0.2</v>
      </c>
      <c r="L22" s="15">
        <f t="shared" si="6"/>
        <v>0</v>
      </c>
      <c r="M22" s="16">
        <f t="shared" si="2"/>
        <v>0</v>
      </c>
      <c r="N22" s="17">
        <f t="shared" si="3"/>
        <v>0</v>
      </c>
      <c r="O22" s="17">
        <f t="shared" si="4"/>
        <v>0</v>
      </c>
    </row>
    <row r="23" spans="1:15" ht="12">
      <c r="A23" s="11"/>
      <c r="B23" s="19" t="s">
        <v>32</v>
      </c>
      <c r="C23" s="28">
        <v>0</v>
      </c>
      <c r="D23" s="11">
        <v>1</v>
      </c>
      <c r="E23" s="14">
        <v>0.8</v>
      </c>
      <c r="F23" s="15">
        <f t="shared" si="5"/>
        <v>0</v>
      </c>
      <c r="G23" s="16">
        <f t="shared" si="0"/>
        <v>0</v>
      </c>
      <c r="H23" s="17">
        <f t="shared" si="1"/>
        <v>0</v>
      </c>
      <c r="I23" s="62">
        <v>100</v>
      </c>
      <c r="J23" s="11">
        <v>1</v>
      </c>
      <c r="K23" s="14">
        <v>0.2</v>
      </c>
      <c r="L23" s="15">
        <f t="shared" si="6"/>
        <v>20</v>
      </c>
      <c r="M23" s="16">
        <f t="shared" si="2"/>
        <v>0.0015924200804172141</v>
      </c>
      <c r="N23" s="17">
        <f t="shared" si="3"/>
        <v>86.36</v>
      </c>
      <c r="O23" s="17">
        <f t="shared" si="4"/>
        <v>86.36</v>
      </c>
    </row>
    <row r="24" spans="1:15" s="2" customFormat="1" ht="12">
      <c r="A24" s="11">
        <v>8</v>
      </c>
      <c r="B24" s="12" t="s">
        <v>33</v>
      </c>
      <c r="C24" s="29">
        <v>350</v>
      </c>
      <c r="D24" s="11">
        <v>0.5</v>
      </c>
      <c r="E24" s="14">
        <v>0.8</v>
      </c>
      <c r="F24" s="15">
        <f t="shared" si="5"/>
        <v>140</v>
      </c>
      <c r="G24" s="16">
        <f t="shared" si="0"/>
        <v>0.011146940562920498</v>
      </c>
      <c r="H24" s="17">
        <f t="shared" si="1"/>
        <v>604.55</v>
      </c>
      <c r="I24" s="60">
        <v>0</v>
      </c>
      <c r="J24" s="11">
        <v>0.5</v>
      </c>
      <c r="K24" s="14">
        <v>0.2</v>
      </c>
      <c r="L24" s="15">
        <f t="shared" si="6"/>
        <v>0</v>
      </c>
      <c r="M24" s="16">
        <f t="shared" si="2"/>
        <v>0</v>
      </c>
      <c r="N24" s="17">
        <f t="shared" si="3"/>
        <v>0</v>
      </c>
      <c r="O24" s="17">
        <f t="shared" si="4"/>
        <v>604.55</v>
      </c>
    </row>
    <row r="25" spans="1:15" s="2" customFormat="1" ht="12">
      <c r="A25" s="11"/>
      <c r="B25" s="19" t="s">
        <v>34</v>
      </c>
      <c r="C25" s="11">
        <v>50</v>
      </c>
      <c r="D25" s="11">
        <v>0.5</v>
      </c>
      <c r="E25" s="14">
        <v>0.8</v>
      </c>
      <c r="F25" s="15">
        <f t="shared" si="5"/>
        <v>20</v>
      </c>
      <c r="G25" s="16">
        <f t="shared" si="0"/>
        <v>0.0015924200804172141</v>
      </c>
      <c r="H25" s="17">
        <f t="shared" si="1"/>
        <v>86.36</v>
      </c>
      <c r="I25" s="61">
        <v>350</v>
      </c>
      <c r="J25" s="11">
        <v>0.5</v>
      </c>
      <c r="K25" s="14">
        <v>0.2</v>
      </c>
      <c r="L25" s="15">
        <f t="shared" si="6"/>
        <v>35</v>
      </c>
      <c r="M25" s="16">
        <f t="shared" si="2"/>
        <v>0.0027867351407301244</v>
      </c>
      <c r="N25" s="17">
        <f t="shared" si="3"/>
        <v>151.14</v>
      </c>
      <c r="O25" s="17">
        <f t="shared" si="4"/>
        <v>237.5</v>
      </c>
    </row>
    <row r="26" spans="1:15" ht="24">
      <c r="A26" s="11">
        <v>9</v>
      </c>
      <c r="B26" s="12" t="s">
        <v>35</v>
      </c>
      <c r="C26" s="30">
        <v>0</v>
      </c>
      <c r="D26" s="11">
        <v>1</v>
      </c>
      <c r="E26" s="14">
        <v>0.8</v>
      </c>
      <c r="F26" s="15">
        <f t="shared" si="5"/>
        <v>0</v>
      </c>
      <c r="G26" s="16">
        <f t="shared" si="0"/>
        <v>0</v>
      </c>
      <c r="H26" s="17">
        <f t="shared" si="1"/>
        <v>0</v>
      </c>
      <c r="I26" s="60">
        <v>60</v>
      </c>
      <c r="J26" s="11">
        <v>1</v>
      </c>
      <c r="K26" s="14">
        <v>0.2</v>
      </c>
      <c r="L26" s="15">
        <f t="shared" si="6"/>
        <v>12</v>
      </c>
      <c r="M26" s="16">
        <f t="shared" si="2"/>
        <v>0.0009554520482503284</v>
      </c>
      <c r="N26" s="17">
        <f t="shared" si="3"/>
        <v>51.82</v>
      </c>
      <c r="O26" s="17">
        <f t="shared" si="4"/>
        <v>51.82</v>
      </c>
    </row>
    <row r="27" spans="1:15" ht="12">
      <c r="A27" s="11"/>
      <c r="B27" s="31" t="s">
        <v>36</v>
      </c>
      <c r="C27" s="32">
        <v>0</v>
      </c>
      <c r="D27" s="11">
        <v>1</v>
      </c>
      <c r="E27" s="14">
        <v>0.8</v>
      </c>
      <c r="F27" s="15">
        <f t="shared" si="5"/>
        <v>0</v>
      </c>
      <c r="G27" s="16">
        <f t="shared" si="0"/>
        <v>0</v>
      </c>
      <c r="H27" s="17">
        <f t="shared" si="1"/>
        <v>0</v>
      </c>
      <c r="I27" s="59">
        <v>120</v>
      </c>
      <c r="J27" s="11">
        <v>1</v>
      </c>
      <c r="K27" s="14">
        <v>0.2</v>
      </c>
      <c r="L27" s="15">
        <f t="shared" si="6"/>
        <v>24</v>
      </c>
      <c r="M27" s="16">
        <f t="shared" si="2"/>
        <v>0.0019109040965006568</v>
      </c>
      <c r="N27" s="17">
        <f t="shared" si="3"/>
        <v>103.64</v>
      </c>
      <c r="O27" s="17">
        <f t="shared" si="4"/>
        <v>103.64</v>
      </c>
    </row>
    <row r="28" spans="1:15" ht="12">
      <c r="A28" s="11"/>
      <c r="B28" s="31" t="s">
        <v>37</v>
      </c>
      <c r="C28" s="32">
        <v>0</v>
      </c>
      <c r="D28" s="11">
        <v>1</v>
      </c>
      <c r="E28" s="14">
        <v>0.8</v>
      </c>
      <c r="F28" s="15">
        <f t="shared" si="5"/>
        <v>0</v>
      </c>
      <c r="G28" s="16">
        <f t="shared" si="0"/>
        <v>0</v>
      </c>
      <c r="H28" s="17">
        <f t="shared" si="1"/>
        <v>0</v>
      </c>
      <c r="I28" s="59">
        <v>166</v>
      </c>
      <c r="J28" s="11">
        <v>1</v>
      </c>
      <c r="K28" s="14">
        <v>0.2</v>
      </c>
      <c r="L28" s="15">
        <f t="shared" si="6"/>
        <v>33.2</v>
      </c>
      <c r="M28" s="16">
        <f t="shared" si="2"/>
        <v>0.0026434173334925755</v>
      </c>
      <c r="N28" s="17">
        <f t="shared" si="3"/>
        <v>143.37</v>
      </c>
      <c r="O28" s="17">
        <f t="shared" si="4"/>
        <v>143.37</v>
      </c>
    </row>
    <row r="29" spans="1:15" ht="12">
      <c r="A29" s="11"/>
      <c r="B29" s="31" t="s">
        <v>38</v>
      </c>
      <c r="C29" s="32">
        <v>0</v>
      </c>
      <c r="D29" s="11">
        <v>1</v>
      </c>
      <c r="E29" s="14">
        <v>0.8</v>
      </c>
      <c r="F29" s="15">
        <f t="shared" si="5"/>
        <v>0</v>
      </c>
      <c r="G29" s="16">
        <f t="shared" si="0"/>
        <v>0</v>
      </c>
      <c r="H29" s="17">
        <f t="shared" si="1"/>
        <v>0</v>
      </c>
      <c r="I29" s="59">
        <v>50</v>
      </c>
      <c r="J29" s="11">
        <v>1</v>
      </c>
      <c r="K29" s="14">
        <v>0.2</v>
      </c>
      <c r="L29" s="15">
        <f t="shared" si="6"/>
        <v>10</v>
      </c>
      <c r="M29" s="16">
        <f t="shared" si="2"/>
        <v>0.0007962100402086071</v>
      </c>
      <c r="N29" s="17">
        <f t="shared" si="3"/>
        <v>43.18</v>
      </c>
      <c r="O29" s="17">
        <f t="shared" si="4"/>
        <v>43.18</v>
      </c>
    </row>
    <row r="30" spans="1:15" ht="12">
      <c r="A30" s="11">
        <v>10</v>
      </c>
      <c r="B30" s="12" t="s">
        <v>39</v>
      </c>
      <c r="C30" s="11">
        <v>0</v>
      </c>
      <c r="D30" s="11">
        <v>0.5</v>
      </c>
      <c r="E30" s="14">
        <v>0.8</v>
      </c>
      <c r="F30" s="15">
        <f t="shared" si="5"/>
        <v>0</v>
      </c>
      <c r="G30" s="16">
        <f t="shared" si="0"/>
        <v>0</v>
      </c>
      <c r="H30" s="17">
        <f t="shared" si="1"/>
        <v>0</v>
      </c>
      <c r="I30" s="59">
        <v>0</v>
      </c>
      <c r="J30" s="11">
        <v>0.5</v>
      </c>
      <c r="K30" s="14">
        <v>0.2</v>
      </c>
      <c r="L30" s="15">
        <f t="shared" si="6"/>
        <v>0</v>
      </c>
      <c r="M30" s="16">
        <f t="shared" si="2"/>
        <v>0</v>
      </c>
      <c r="N30" s="17">
        <f t="shared" si="3"/>
        <v>0</v>
      </c>
      <c r="O30" s="17">
        <f t="shared" si="4"/>
        <v>0</v>
      </c>
    </row>
    <row r="31" spans="1:15" ht="12">
      <c r="A31" s="11">
        <v>11</v>
      </c>
      <c r="B31" s="12" t="s">
        <v>40</v>
      </c>
      <c r="C31" s="33">
        <v>0</v>
      </c>
      <c r="D31" s="11">
        <v>0.5</v>
      </c>
      <c r="E31" s="14">
        <v>0.8</v>
      </c>
      <c r="F31" s="15">
        <f t="shared" si="5"/>
        <v>0</v>
      </c>
      <c r="G31" s="16">
        <f t="shared" si="0"/>
        <v>0</v>
      </c>
      <c r="H31" s="17">
        <f t="shared" si="1"/>
        <v>0</v>
      </c>
      <c r="I31" s="59">
        <v>100</v>
      </c>
      <c r="J31" s="11">
        <v>0.5</v>
      </c>
      <c r="K31" s="14">
        <v>0.2</v>
      </c>
      <c r="L31" s="15">
        <f t="shared" si="6"/>
        <v>10</v>
      </c>
      <c r="M31" s="16">
        <f t="shared" si="2"/>
        <v>0.0007962100402086071</v>
      </c>
      <c r="N31" s="17">
        <f t="shared" si="3"/>
        <v>43.18</v>
      </c>
      <c r="O31" s="17">
        <f t="shared" si="4"/>
        <v>43.18</v>
      </c>
    </row>
    <row r="32" spans="1:15" ht="12">
      <c r="A32" s="11">
        <v>12</v>
      </c>
      <c r="B32" s="12" t="s">
        <v>41</v>
      </c>
      <c r="C32" s="34">
        <v>82</v>
      </c>
      <c r="D32" s="11">
        <v>0.5</v>
      </c>
      <c r="E32" s="14">
        <v>0.8</v>
      </c>
      <c r="F32" s="15">
        <f t="shared" si="5"/>
        <v>32.800000000000004</v>
      </c>
      <c r="G32" s="16">
        <f t="shared" si="0"/>
        <v>0.0026115689318842315</v>
      </c>
      <c r="H32" s="17">
        <f t="shared" si="1"/>
        <v>141.64</v>
      </c>
      <c r="I32" s="59">
        <v>120</v>
      </c>
      <c r="J32" s="11">
        <v>0.5</v>
      </c>
      <c r="K32" s="14">
        <v>0.2</v>
      </c>
      <c r="L32" s="15">
        <f t="shared" si="6"/>
        <v>12</v>
      </c>
      <c r="M32" s="16">
        <f t="shared" si="2"/>
        <v>0.0009554520482503284</v>
      </c>
      <c r="N32" s="17">
        <f t="shared" si="3"/>
        <v>51.82</v>
      </c>
      <c r="O32" s="17">
        <f t="shared" si="4"/>
        <v>193.45999999999998</v>
      </c>
    </row>
    <row r="33" spans="1:15" ht="24">
      <c r="A33" s="11">
        <v>13</v>
      </c>
      <c r="B33" s="12" t="s">
        <v>42</v>
      </c>
      <c r="C33" s="35">
        <v>0</v>
      </c>
      <c r="D33" s="11">
        <v>1</v>
      </c>
      <c r="E33" s="14">
        <v>0.8</v>
      </c>
      <c r="F33" s="15">
        <f t="shared" si="5"/>
        <v>0</v>
      </c>
      <c r="G33" s="16">
        <f t="shared" si="0"/>
        <v>0</v>
      </c>
      <c r="H33" s="17">
        <f t="shared" si="1"/>
        <v>0</v>
      </c>
      <c r="I33" s="59">
        <v>0</v>
      </c>
      <c r="J33" s="11">
        <v>1</v>
      </c>
      <c r="K33" s="14">
        <v>0.2</v>
      </c>
      <c r="L33" s="15">
        <f t="shared" si="6"/>
        <v>0</v>
      </c>
      <c r="M33" s="16">
        <f t="shared" si="2"/>
        <v>0</v>
      </c>
      <c r="N33" s="17">
        <f t="shared" si="3"/>
        <v>0</v>
      </c>
      <c r="O33" s="17">
        <f t="shared" si="4"/>
        <v>0</v>
      </c>
    </row>
    <row r="34" spans="1:15" ht="12">
      <c r="A34" s="11"/>
      <c r="B34" s="19" t="s">
        <v>43</v>
      </c>
      <c r="C34" s="35">
        <v>0</v>
      </c>
      <c r="D34" s="11">
        <v>1</v>
      </c>
      <c r="E34" s="14">
        <v>0.8</v>
      </c>
      <c r="F34" s="15">
        <f t="shared" si="5"/>
        <v>0</v>
      </c>
      <c r="G34" s="16">
        <f t="shared" si="0"/>
        <v>0</v>
      </c>
      <c r="H34" s="17">
        <f t="shared" si="1"/>
        <v>0</v>
      </c>
      <c r="I34" s="59">
        <v>0</v>
      </c>
      <c r="J34" s="11">
        <v>1</v>
      </c>
      <c r="K34" s="14">
        <v>0.2</v>
      </c>
      <c r="L34" s="15">
        <f t="shared" si="6"/>
        <v>0</v>
      </c>
      <c r="M34" s="16">
        <f t="shared" si="2"/>
        <v>0</v>
      </c>
      <c r="N34" s="17">
        <f t="shared" si="3"/>
        <v>0</v>
      </c>
      <c r="O34" s="17">
        <f t="shared" si="4"/>
        <v>0</v>
      </c>
    </row>
    <row r="35" spans="1:15" ht="24">
      <c r="A35" s="11">
        <v>14</v>
      </c>
      <c r="B35" s="12" t="s">
        <v>44</v>
      </c>
      <c r="C35" s="36">
        <v>78</v>
      </c>
      <c r="D35" s="11">
        <v>1</v>
      </c>
      <c r="E35" s="14">
        <v>0.8</v>
      </c>
      <c r="F35" s="15">
        <f t="shared" si="5"/>
        <v>62.400000000000006</v>
      </c>
      <c r="G35" s="16">
        <f t="shared" si="0"/>
        <v>0.004968350650901708</v>
      </c>
      <c r="H35" s="17">
        <f t="shared" si="1"/>
        <v>269.46</v>
      </c>
      <c r="I35" s="59">
        <v>230</v>
      </c>
      <c r="J35" s="11">
        <v>1</v>
      </c>
      <c r="K35" s="14">
        <v>0.2</v>
      </c>
      <c r="L35" s="15">
        <f t="shared" si="6"/>
        <v>46</v>
      </c>
      <c r="M35" s="16">
        <f t="shared" si="2"/>
        <v>0.0036625661849595923</v>
      </c>
      <c r="N35" s="17">
        <f t="shared" si="3"/>
        <v>198.64</v>
      </c>
      <c r="O35" s="17">
        <f t="shared" si="4"/>
        <v>468.09999999999997</v>
      </c>
    </row>
    <row r="36" spans="1:15" ht="12">
      <c r="A36" s="11"/>
      <c r="B36" s="19" t="s">
        <v>45</v>
      </c>
      <c r="C36" s="37">
        <v>30</v>
      </c>
      <c r="D36" s="11">
        <v>1</v>
      </c>
      <c r="E36" s="14">
        <v>0.8</v>
      </c>
      <c r="F36" s="15">
        <f t="shared" si="5"/>
        <v>24</v>
      </c>
      <c r="G36" s="16">
        <f t="shared" si="0"/>
        <v>0.0019109040965006568</v>
      </c>
      <c r="H36" s="17">
        <f t="shared" si="1"/>
        <v>103.64</v>
      </c>
      <c r="I36" s="59">
        <v>0</v>
      </c>
      <c r="J36" s="11">
        <v>1</v>
      </c>
      <c r="K36" s="14">
        <v>0.2</v>
      </c>
      <c r="L36" s="15">
        <f t="shared" si="6"/>
        <v>0</v>
      </c>
      <c r="M36" s="16">
        <f t="shared" si="2"/>
        <v>0</v>
      </c>
      <c r="N36" s="17">
        <f t="shared" si="3"/>
        <v>0</v>
      </c>
      <c r="O36" s="17">
        <f t="shared" si="4"/>
        <v>103.64</v>
      </c>
    </row>
    <row r="37" spans="1:15" ht="12">
      <c r="A37" s="11"/>
      <c r="B37" s="19" t="s">
        <v>46</v>
      </c>
      <c r="C37" s="37">
        <v>0</v>
      </c>
      <c r="D37" s="11">
        <v>1</v>
      </c>
      <c r="E37" s="14">
        <v>0.8</v>
      </c>
      <c r="F37" s="15">
        <f t="shared" si="5"/>
        <v>0</v>
      </c>
      <c r="G37" s="16">
        <f t="shared" si="0"/>
        <v>0</v>
      </c>
      <c r="H37" s="17">
        <f t="shared" si="1"/>
        <v>0</v>
      </c>
      <c r="I37" s="59">
        <v>0</v>
      </c>
      <c r="J37" s="11">
        <v>1</v>
      </c>
      <c r="K37" s="14">
        <v>0.2</v>
      </c>
      <c r="L37" s="15">
        <f t="shared" si="6"/>
        <v>0</v>
      </c>
      <c r="M37" s="16">
        <f t="shared" si="2"/>
        <v>0</v>
      </c>
      <c r="N37" s="17">
        <f t="shared" si="3"/>
        <v>0</v>
      </c>
      <c r="O37" s="17">
        <f t="shared" si="4"/>
        <v>0</v>
      </c>
    </row>
    <row r="38" spans="1:15" ht="12">
      <c r="A38" s="11"/>
      <c r="B38" s="31" t="s">
        <v>47</v>
      </c>
      <c r="C38" s="37">
        <v>53</v>
      </c>
      <c r="D38" s="11">
        <v>1</v>
      </c>
      <c r="E38" s="14">
        <v>0.8</v>
      </c>
      <c r="F38" s="15">
        <f t="shared" si="5"/>
        <v>42.400000000000006</v>
      </c>
      <c r="G38" s="16">
        <f aca="true" t="shared" si="7" ref="G38:G59">F38/12559.5</f>
        <v>0.0033759305704844944</v>
      </c>
      <c r="H38" s="17">
        <f aca="true" t="shared" si="8" ref="H38:H59">ROUND(54235*G38,2)</f>
        <v>183.09</v>
      </c>
      <c r="I38" s="59">
        <v>0</v>
      </c>
      <c r="J38" s="11">
        <v>1</v>
      </c>
      <c r="K38" s="14">
        <v>0.2</v>
      </c>
      <c r="L38" s="15">
        <f t="shared" si="6"/>
        <v>0</v>
      </c>
      <c r="M38" s="16">
        <f aca="true" t="shared" si="9" ref="M38:M59">L38/12559.5</f>
        <v>0</v>
      </c>
      <c r="N38" s="17">
        <f aca="true" t="shared" si="10" ref="N38:N59">ROUND(54235*M38,2)</f>
        <v>0</v>
      </c>
      <c r="O38" s="17">
        <f aca="true" t="shared" si="11" ref="O38:O59">H38+N38</f>
        <v>183.09</v>
      </c>
    </row>
    <row r="39" spans="1:15" ht="24">
      <c r="A39" s="11">
        <v>15</v>
      </c>
      <c r="B39" s="12" t="s">
        <v>48</v>
      </c>
      <c r="C39" s="38">
        <v>2863</v>
      </c>
      <c r="D39" s="11">
        <v>1</v>
      </c>
      <c r="E39" s="14">
        <v>0.8</v>
      </c>
      <c r="F39" s="15">
        <f t="shared" si="5"/>
        <v>2290.4</v>
      </c>
      <c r="G39" s="16">
        <f t="shared" si="7"/>
        <v>0.18236394760937935</v>
      </c>
      <c r="H39" s="17">
        <f t="shared" si="8"/>
        <v>9890.51</v>
      </c>
      <c r="I39" s="58">
        <v>1163</v>
      </c>
      <c r="J39" s="11">
        <v>1</v>
      </c>
      <c r="K39" s="14">
        <v>0.2</v>
      </c>
      <c r="L39" s="15">
        <f t="shared" si="6"/>
        <v>232.60000000000002</v>
      </c>
      <c r="M39" s="16">
        <f t="shared" si="9"/>
        <v>0.0185198455352522</v>
      </c>
      <c r="N39" s="17">
        <f t="shared" si="10"/>
        <v>1004.42</v>
      </c>
      <c r="O39" s="17">
        <f t="shared" si="11"/>
        <v>10894.93</v>
      </c>
    </row>
    <row r="40" spans="1:15" ht="12">
      <c r="A40" s="11"/>
      <c r="B40" s="19" t="s">
        <v>49</v>
      </c>
      <c r="C40" s="11">
        <v>0</v>
      </c>
      <c r="D40" s="11">
        <v>1</v>
      </c>
      <c r="E40" s="14">
        <v>0.8</v>
      </c>
      <c r="F40" s="15">
        <f t="shared" si="5"/>
        <v>0</v>
      </c>
      <c r="G40" s="16">
        <f t="shared" si="7"/>
        <v>0</v>
      </c>
      <c r="H40" s="17">
        <f t="shared" si="8"/>
        <v>0</v>
      </c>
      <c r="I40" s="59">
        <v>0</v>
      </c>
      <c r="J40" s="11">
        <v>1</v>
      </c>
      <c r="K40" s="14">
        <v>0.2</v>
      </c>
      <c r="L40" s="15">
        <f t="shared" si="6"/>
        <v>0</v>
      </c>
      <c r="M40" s="16">
        <f t="shared" si="9"/>
        <v>0</v>
      </c>
      <c r="N40" s="17">
        <f t="shared" si="10"/>
        <v>0</v>
      </c>
      <c r="O40" s="17">
        <f t="shared" si="11"/>
        <v>0</v>
      </c>
    </row>
    <row r="41" spans="1:15" ht="12">
      <c r="A41" s="11"/>
      <c r="B41" s="19" t="s">
        <v>50</v>
      </c>
      <c r="C41" s="11">
        <v>0</v>
      </c>
      <c r="D41" s="11">
        <v>1</v>
      </c>
      <c r="E41" s="14">
        <v>0.8</v>
      </c>
      <c r="F41" s="15">
        <f t="shared" si="5"/>
        <v>0</v>
      </c>
      <c r="G41" s="16">
        <f t="shared" si="7"/>
        <v>0</v>
      </c>
      <c r="H41" s="17">
        <f t="shared" si="8"/>
        <v>0</v>
      </c>
      <c r="I41" s="64">
        <v>0</v>
      </c>
      <c r="J41" s="11">
        <v>1</v>
      </c>
      <c r="K41" s="14">
        <v>0.2</v>
      </c>
      <c r="L41" s="15">
        <f t="shared" si="6"/>
        <v>0</v>
      </c>
      <c r="M41" s="16">
        <f t="shared" si="9"/>
        <v>0</v>
      </c>
      <c r="N41" s="17">
        <f t="shared" si="10"/>
        <v>0</v>
      </c>
      <c r="O41" s="17">
        <f t="shared" si="11"/>
        <v>0</v>
      </c>
    </row>
    <row r="42" spans="1:15" ht="24">
      <c r="A42" s="11">
        <v>16</v>
      </c>
      <c r="B42" s="12" t="s">
        <v>51</v>
      </c>
      <c r="C42" s="39">
        <v>0</v>
      </c>
      <c r="D42" s="11">
        <v>0.5</v>
      </c>
      <c r="E42" s="14">
        <v>0.8</v>
      </c>
      <c r="F42" s="15">
        <f t="shared" si="5"/>
        <v>0</v>
      </c>
      <c r="G42" s="16">
        <f t="shared" si="7"/>
        <v>0</v>
      </c>
      <c r="H42" s="17">
        <f t="shared" si="8"/>
        <v>0</v>
      </c>
      <c r="I42" s="61">
        <v>10</v>
      </c>
      <c r="J42" s="11">
        <v>0.5</v>
      </c>
      <c r="K42" s="14">
        <v>0.2</v>
      </c>
      <c r="L42" s="15">
        <f t="shared" si="6"/>
        <v>1</v>
      </c>
      <c r="M42" s="16">
        <f t="shared" si="9"/>
        <v>7.96210040208607E-05</v>
      </c>
      <c r="N42" s="17">
        <f t="shared" si="10"/>
        <v>4.32</v>
      </c>
      <c r="O42" s="17">
        <f t="shared" si="11"/>
        <v>4.32</v>
      </c>
    </row>
    <row r="43" spans="1:15" ht="12">
      <c r="A43" s="11"/>
      <c r="B43" s="31" t="s">
        <v>52</v>
      </c>
      <c r="C43" s="40">
        <v>0</v>
      </c>
      <c r="D43" s="11">
        <v>0.5</v>
      </c>
      <c r="E43" s="14">
        <v>0.8</v>
      </c>
      <c r="F43" s="15">
        <f t="shared" si="5"/>
        <v>0</v>
      </c>
      <c r="G43" s="16">
        <f t="shared" si="7"/>
        <v>0</v>
      </c>
      <c r="H43" s="17">
        <f t="shared" si="8"/>
        <v>0</v>
      </c>
      <c r="I43" s="65">
        <v>0</v>
      </c>
      <c r="J43" s="11">
        <v>0.5</v>
      </c>
      <c r="K43" s="14">
        <v>0.2</v>
      </c>
      <c r="L43" s="15">
        <f t="shared" si="6"/>
        <v>0</v>
      </c>
      <c r="M43" s="16">
        <f t="shared" si="9"/>
        <v>0</v>
      </c>
      <c r="N43" s="17">
        <f t="shared" si="10"/>
        <v>0</v>
      </c>
      <c r="O43" s="17">
        <f t="shared" si="11"/>
        <v>0</v>
      </c>
    </row>
    <row r="44" spans="1:15" ht="12">
      <c r="A44" s="11"/>
      <c r="B44" s="31" t="s">
        <v>53</v>
      </c>
      <c r="C44" s="40">
        <v>0</v>
      </c>
      <c r="D44" s="11">
        <v>0.5</v>
      </c>
      <c r="E44" s="14">
        <v>0.8</v>
      </c>
      <c r="F44" s="15">
        <f t="shared" si="5"/>
        <v>0</v>
      </c>
      <c r="G44" s="16">
        <f t="shared" si="7"/>
        <v>0</v>
      </c>
      <c r="H44" s="17">
        <f t="shared" si="8"/>
        <v>0</v>
      </c>
      <c r="I44" s="59">
        <v>15</v>
      </c>
      <c r="J44" s="11">
        <v>0.5</v>
      </c>
      <c r="K44" s="14">
        <v>0.2</v>
      </c>
      <c r="L44" s="15">
        <f t="shared" si="6"/>
        <v>1.5</v>
      </c>
      <c r="M44" s="16">
        <f t="shared" si="9"/>
        <v>0.00011943150603129105</v>
      </c>
      <c r="N44" s="17">
        <f t="shared" si="10"/>
        <v>6.48</v>
      </c>
      <c r="O44" s="17">
        <f t="shared" si="11"/>
        <v>6.48</v>
      </c>
    </row>
    <row r="45" spans="1:15" ht="12">
      <c r="A45" s="11"/>
      <c r="B45" s="31" t="s">
        <v>54</v>
      </c>
      <c r="C45" s="40">
        <v>0</v>
      </c>
      <c r="D45" s="11">
        <v>0.5</v>
      </c>
      <c r="E45" s="14">
        <v>0.8</v>
      </c>
      <c r="F45" s="15">
        <f t="shared" si="5"/>
        <v>0</v>
      </c>
      <c r="G45" s="16">
        <f t="shared" si="7"/>
        <v>0</v>
      </c>
      <c r="H45" s="17">
        <f t="shared" si="8"/>
        <v>0</v>
      </c>
      <c r="I45" s="59">
        <v>80</v>
      </c>
      <c r="J45" s="11">
        <v>0.5</v>
      </c>
      <c r="K45" s="14">
        <v>0.2</v>
      </c>
      <c r="L45" s="15">
        <f t="shared" si="6"/>
        <v>8</v>
      </c>
      <c r="M45" s="16">
        <f t="shared" si="9"/>
        <v>0.0006369680321668856</v>
      </c>
      <c r="N45" s="17">
        <f t="shared" si="10"/>
        <v>34.55</v>
      </c>
      <c r="O45" s="17">
        <f t="shared" si="11"/>
        <v>34.55</v>
      </c>
    </row>
    <row r="46" spans="1:15" ht="12">
      <c r="A46" s="11"/>
      <c r="B46" s="31" t="s">
        <v>55</v>
      </c>
      <c r="C46" s="40">
        <v>0</v>
      </c>
      <c r="D46" s="11">
        <v>0.5</v>
      </c>
      <c r="E46" s="14">
        <v>0.8</v>
      </c>
      <c r="F46" s="15">
        <f t="shared" si="5"/>
        <v>0</v>
      </c>
      <c r="G46" s="16">
        <f t="shared" si="7"/>
        <v>0</v>
      </c>
      <c r="H46" s="17">
        <f t="shared" si="8"/>
        <v>0</v>
      </c>
      <c r="I46" s="59">
        <v>180</v>
      </c>
      <c r="J46" s="11">
        <v>0.5</v>
      </c>
      <c r="K46" s="14">
        <v>0.2</v>
      </c>
      <c r="L46" s="15">
        <f t="shared" si="6"/>
        <v>18</v>
      </c>
      <c r="M46" s="16">
        <f t="shared" si="9"/>
        <v>0.0014331780723754925</v>
      </c>
      <c r="N46" s="17">
        <f t="shared" si="10"/>
        <v>77.73</v>
      </c>
      <c r="O46" s="17">
        <f t="shared" si="11"/>
        <v>77.73</v>
      </c>
    </row>
    <row r="47" spans="1:15" ht="24">
      <c r="A47" s="11">
        <v>17</v>
      </c>
      <c r="B47" s="12" t="s">
        <v>56</v>
      </c>
      <c r="C47" s="41">
        <v>0</v>
      </c>
      <c r="D47" s="11">
        <v>1</v>
      </c>
      <c r="E47" s="14">
        <v>0.8</v>
      </c>
      <c r="F47" s="15">
        <f t="shared" si="5"/>
        <v>0</v>
      </c>
      <c r="G47" s="16">
        <f t="shared" si="7"/>
        <v>0</v>
      </c>
      <c r="H47" s="17">
        <f t="shared" si="8"/>
        <v>0</v>
      </c>
      <c r="I47" s="66">
        <v>830</v>
      </c>
      <c r="J47" s="11">
        <v>1</v>
      </c>
      <c r="K47" s="14">
        <v>0.2</v>
      </c>
      <c r="L47" s="15">
        <f t="shared" si="6"/>
        <v>166</v>
      </c>
      <c r="M47" s="16">
        <f t="shared" si="9"/>
        <v>0.013217086667462876</v>
      </c>
      <c r="N47" s="17">
        <f t="shared" si="10"/>
        <v>716.83</v>
      </c>
      <c r="O47" s="17">
        <f t="shared" si="11"/>
        <v>716.83</v>
      </c>
    </row>
    <row r="48" spans="1:15" ht="12">
      <c r="A48" s="11"/>
      <c r="B48" s="19" t="s">
        <v>57</v>
      </c>
      <c r="C48" s="42">
        <v>0</v>
      </c>
      <c r="D48" s="11">
        <v>1</v>
      </c>
      <c r="E48" s="14">
        <v>0.8</v>
      </c>
      <c r="F48" s="15">
        <f t="shared" si="5"/>
        <v>0</v>
      </c>
      <c r="G48" s="16">
        <f t="shared" si="7"/>
        <v>0</v>
      </c>
      <c r="H48" s="17">
        <f t="shared" si="8"/>
        <v>0</v>
      </c>
      <c r="I48" s="59">
        <v>130</v>
      </c>
      <c r="J48" s="11">
        <v>1</v>
      </c>
      <c r="K48" s="14">
        <v>0.2</v>
      </c>
      <c r="L48" s="15">
        <f>I48*J50*K48</f>
        <v>26</v>
      </c>
      <c r="M48" s="16">
        <f t="shared" si="9"/>
        <v>0.0020701461045423784</v>
      </c>
      <c r="N48" s="17">
        <f t="shared" si="10"/>
        <v>112.27</v>
      </c>
      <c r="O48" s="17">
        <f t="shared" si="11"/>
        <v>112.27</v>
      </c>
    </row>
    <row r="49" spans="1:15" ht="12">
      <c r="A49" s="11"/>
      <c r="B49" s="19" t="s">
        <v>58</v>
      </c>
      <c r="C49" s="42">
        <v>0</v>
      </c>
      <c r="D49" s="11">
        <v>1</v>
      </c>
      <c r="E49" s="14">
        <v>0.8</v>
      </c>
      <c r="F49" s="15">
        <f t="shared" si="5"/>
        <v>0</v>
      </c>
      <c r="G49" s="16">
        <f t="shared" si="7"/>
        <v>0</v>
      </c>
      <c r="H49" s="17">
        <f t="shared" si="8"/>
        <v>0</v>
      </c>
      <c r="I49" s="59">
        <v>137</v>
      </c>
      <c r="J49" s="11">
        <v>1</v>
      </c>
      <c r="K49" s="14">
        <v>0.2</v>
      </c>
      <c r="L49" s="15">
        <f>I49*J51*K49</f>
        <v>27.400000000000002</v>
      </c>
      <c r="M49" s="16">
        <f t="shared" si="9"/>
        <v>0.0021816155101715834</v>
      </c>
      <c r="N49" s="17">
        <f t="shared" si="10"/>
        <v>118.32</v>
      </c>
      <c r="O49" s="17">
        <f t="shared" si="11"/>
        <v>118.32</v>
      </c>
    </row>
    <row r="50" spans="1:15" ht="12">
      <c r="A50" s="11"/>
      <c r="B50" s="19" t="s">
        <v>59</v>
      </c>
      <c r="C50" s="42">
        <v>0</v>
      </c>
      <c r="D50" s="11">
        <v>1</v>
      </c>
      <c r="E50" s="14">
        <v>0.8</v>
      </c>
      <c r="F50" s="15">
        <f t="shared" si="5"/>
        <v>0</v>
      </c>
      <c r="G50" s="16">
        <f t="shared" si="7"/>
        <v>0</v>
      </c>
      <c r="H50" s="17">
        <f t="shared" si="8"/>
        <v>0</v>
      </c>
      <c r="I50" s="59">
        <v>15</v>
      </c>
      <c r="J50" s="11">
        <v>1</v>
      </c>
      <c r="K50" s="14">
        <v>0.2</v>
      </c>
      <c r="L50" s="15">
        <f>I50*J52*K50</f>
        <v>3</v>
      </c>
      <c r="M50" s="16">
        <f t="shared" si="9"/>
        <v>0.0002388630120625821</v>
      </c>
      <c r="N50" s="17">
        <f t="shared" si="10"/>
        <v>12.95</v>
      </c>
      <c r="O50" s="17">
        <f t="shared" si="11"/>
        <v>12.95</v>
      </c>
    </row>
    <row r="51" spans="1:15" ht="24">
      <c r="A51" s="11">
        <v>18</v>
      </c>
      <c r="B51" s="12" t="s">
        <v>60</v>
      </c>
      <c r="C51" s="43">
        <v>0</v>
      </c>
      <c r="D51" s="11">
        <v>1</v>
      </c>
      <c r="E51" s="14">
        <v>0.8</v>
      </c>
      <c r="F51" s="15">
        <f t="shared" si="5"/>
        <v>0</v>
      </c>
      <c r="G51" s="16">
        <f t="shared" si="7"/>
        <v>0</v>
      </c>
      <c r="H51" s="17">
        <f t="shared" si="8"/>
        <v>0</v>
      </c>
      <c r="I51" s="61">
        <v>20</v>
      </c>
      <c r="J51" s="11">
        <v>1</v>
      </c>
      <c r="K51" s="14">
        <v>0.2</v>
      </c>
      <c r="L51" s="15">
        <f aca="true" t="shared" si="12" ref="L51:L59">I51*J51*K51</f>
        <v>4</v>
      </c>
      <c r="M51" s="16">
        <f t="shared" si="9"/>
        <v>0.0003184840160834428</v>
      </c>
      <c r="N51" s="17">
        <f t="shared" si="10"/>
        <v>17.27</v>
      </c>
      <c r="O51" s="17">
        <f t="shared" si="11"/>
        <v>17.27</v>
      </c>
    </row>
    <row r="52" spans="1:15" ht="12">
      <c r="A52" s="11"/>
      <c r="B52" s="19" t="s">
        <v>61</v>
      </c>
      <c r="C52" s="44">
        <v>0</v>
      </c>
      <c r="D52" s="11">
        <v>1</v>
      </c>
      <c r="E52" s="14">
        <v>0.8</v>
      </c>
      <c r="F52" s="15">
        <f t="shared" si="5"/>
        <v>0</v>
      </c>
      <c r="G52" s="16">
        <f t="shared" si="7"/>
        <v>0</v>
      </c>
      <c r="H52" s="17">
        <f t="shared" si="8"/>
        <v>0</v>
      </c>
      <c r="I52" s="59">
        <v>0</v>
      </c>
      <c r="J52" s="11">
        <v>1</v>
      </c>
      <c r="K52" s="14">
        <v>0.2</v>
      </c>
      <c r="L52" s="15">
        <f t="shared" si="12"/>
        <v>0</v>
      </c>
      <c r="M52" s="16">
        <f t="shared" si="9"/>
        <v>0</v>
      </c>
      <c r="N52" s="17">
        <f t="shared" si="10"/>
        <v>0</v>
      </c>
      <c r="O52" s="17">
        <f t="shared" si="11"/>
        <v>0</v>
      </c>
    </row>
    <row r="53" spans="1:15" ht="24">
      <c r="A53" s="11">
        <v>19</v>
      </c>
      <c r="B53" s="12" t="s">
        <v>62</v>
      </c>
      <c r="C53" s="45">
        <v>0</v>
      </c>
      <c r="D53" s="11">
        <v>1</v>
      </c>
      <c r="E53" s="14">
        <v>0.8</v>
      </c>
      <c r="F53" s="15">
        <f t="shared" si="5"/>
        <v>0</v>
      </c>
      <c r="G53" s="16">
        <f t="shared" si="7"/>
        <v>0</v>
      </c>
      <c r="H53" s="17">
        <f t="shared" si="8"/>
        <v>0</v>
      </c>
      <c r="I53" s="45">
        <v>0</v>
      </c>
      <c r="J53" s="11">
        <v>1</v>
      </c>
      <c r="K53" s="14">
        <v>0.2</v>
      </c>
      <c r="L53" s="15">
        <f t="shared" si="12"/>
        <v>0</v>
      </c>
      <c r="M53" s="16">
        <f t="shared" si="9"/>
        <v>0</v>
      </c>
      <c r="N53" s="17">
        <f t="shared" si="10"/>
        <v>0</v>
      </c>
      <c r="O53" s="17">
        <f t="shared" si="11"/>
        <v>0</v>
      </c>
    </row>
    <row r="54" spans="1:15" ht="12">
      <c r="A54" s="11"/>
      <c r="B54" s="31" t="s">
        <v>63</v>
      </c>
      <c r="C54" s="46">
        <v>0</v>
      </c>
      <c r="D54" s="11">
        <v>1</v>
      </c>
      <c r="E54" s="14">
        <v>0.8</v>
      </c>
      <c r="F54" s="15">
        <f t="shared" si="5"/>
        <v>0</v>
      </c>
      <c r="G54" s="16">
        <f t="shared" si="7"/>
        <v>0</v>
      </c>
      <c r="H54" s="17">
        <f t="shared" si="8"/>
        <v>0</v>
      </c>
      <c r="I54" s="45">
        <v>0</v>
      </c>
      <c r="J54" s="11">
        <v>1</v>
      </c>
      <c r="K54" s="14">
        <v>0.2</v>
      </c>
      <c r="L54" s="15">
        <f t="shared" si="12"/>
        <v>0</v>
      </c>
      <c r="M54" s="16">
        <f t="shared" si="9"/>
        <v>0</v>
      </c>
      <c r="N54" s="17">
        <f t="shared" si="10"/>
        <v>0</v>
      </c>
      <c r="O54" s="17">
        <f t="shared" si="11"/>
        <v>0</v>
      </c>
    </row>
    <row r="55" spans="1:15" ht="12">
      <c r="A55" s="11"/>
      <c r="B55" s="31" t="s">
        <v>64</v>
      </c>
      <c r="C55" s="46">
        <v>0</v>
      </c>
      <c r="D55" s="11">
        <v>1</v>
      </c>
      <c r="E55" s="14">
        <v>0.8</v>
      </c>
      <c r="F55" s="15">
        <f t="shared" si="5"/>
        <v>0</v>
      </c>
      <c r="G55" s="16">
        <f t="shared" si="7"/>
        <v>0</v>
      </c>
      <c r="H55" s="17">
        <f t="shared" si="8"/>
        <v>0</v>
      </c>
      <c r="I55" s="45">
        <v>0</v>
      </c>
      <c r="J55" s="11">
        <v>1</v>
      </c>
      <c r="K55" s="14">
        <v>0.2</v>
      </c>
      <c r="L55" s="15">
        <f t="shared" si="12"/>
        <v>0</v>
      </c>
      <c r="M55" s="16">
        <f t="shared" si="9"/>
        <v>0</v>
      </c>
      <c r="N55" s="17">
        <f t="shared" si="10"/>
        <v>0</v>
      </c>
      <c r="O55" s="17">
        <f t="shared" si="11"/>
        <v>0</v>
      </c>
    </row>
    <row r="56" spans="1:15" ht="12">
      <c r="A56" s="11"/>
      <c r="B56" s="31" t="s">
        <v>65</v>
      </c>
      <c r="C56" s="46">
        <v>0</v>
      </c>
      <c r="D56" s="11">
        <v>1</v>
      </c>
      <c r="E56" s="14">
        <v>0.8</v>
      </c>
      <c r="F56" s="15">
        <f t="shared" si="5"/>
        <v>0</v>
      </c>
      <c r="G56" s="16">
        <f t="shared" si="7"/>
        <v>0</v>
      </c>
      <c r="H56" s="17">
        <f t="shared" si="8"/>
        <v>0</v>
      </c>
      <c r="I56" s="45">
        <v>0</v>
      </c>
      <c r="J56" s="11">
        <v>1</v>
      </c>
      <c r="K56" s="14">
        <v>0.2</v>
      </c>
      <c r="L56" s="15">
        <f t="shared" si="12"/>
        <v>0</v>
      </c>
      <c r="M56" s="16">
        <f t="shared" si="9"/>
        <v>0</v>
      </c>
      <c r="N56" s="17">
        <f t="shared" si="10"/>
        <v>0</v>
      </c>
      <c r="O56" s="17">
        <f t="shared" si="11"/>
        <v>0</v>
      </c>
    </row>
    <row r="57" spans="1:15" ht="24">
      <c r="A57" s="11">
        <v>20</v>
      </c>
      <c r="B57" s="12" t="s">
        <v>66</v>
      </c>
      <c r="C57" s="47">
        <v>0</v>
      </c>
      <c r="D57" s="11">
        <v>1</v>
      </c>
      <c r="E57" s="14">
        <v>0.8</v>
      </c>
      <c r="F57" s="15">
        <f t="shared" si="5"/>
        <v>0</v>
      </c>
      <c r="G57" s="16">
        <f t="shared" si="7"/>
        <v>0</v>
      </c>
      <c r="H57" s="17">
        <f t="shared" si="8"/>
        <v>0</v>
      </c>
      <c r="I57" s="67">
        <v>60</v>
      </c>
      <c r="J57" s="11">
        <v>1</v>
      </c>
      <c r="K57" s="14">
        <v>0.2</v>
      </c>
      <c r="L57" s="15">
        <f t="shared" si="12"/>
        <v>12</v>
      </c>
      <c r="M57" s="16">
        <f t="shared" si="9"/>
        <v>0.0009554520482503284</v>
      </c>
      <c r="N57" s="17">
        <f t="shared" si="10"/>
        <v>51.82</v>
      </c>
      <c r="O57" s="17">
        <f t="shared" si="11"/>
        <v>51.82</v>
      </c>
    </row>
    <row r="58" spans="1:15" ht="12">
      <c r="A58" s="11"/>
      <c r="B58" s="19" t="s">
        <v>67</v>
      </c>
      <c r="C58" s="48">
        <v>0</v>
      </c>
      <c r="D58" s="11">
        <v>1</v>
      </c>
      <c r="E58" s="14">
        <v>0.8</v>
      </c>
      <c r="F58" s="15">
        <f t="shared" si="5"/>
        <v>0</v>
      </c>
      <c r="G58" s="16">
        <f t="shared" si="7"/>
        <v>0</v>
      </c>
      <c r="H58" s="17">
        <f t="shared" si="8"/>
        <v>0</v>
      </c>
      <c r="I58" s="59">
        <v>0</v>
      </c>
      <c r="J58" s="11">
        <v>1</v>
      </c>
      <c r="K58" s="14">
        <v>0.2</v>
      </c>
      <c r="L58" s="15">
        <f t="shared" si="12"/>
        <v>0</v>
      </c>
      <c r="M58" s="16">
        <f t="shared" si="9"/>
        <v>0</v>
      </c>
      <c r="N58" s="17">
        <f t="shared" si="10"/>
        <v>0</v>
      </c>
      <c r="O58" s="17">
        <f t="shared" si="11"/>
        <v>0</v>
      </c>
    </row>
    <row r="59" spans="1:15" ht="12">
      <c r="A59" s="49"/>
      <c r="B59" s="19" t="s">
        <v>68</v>
      </c>
      <c r="C59" s="48">
        <v>0</v>
      </c>
      <c r="D59" s="11">
        <v>1</v>
      </c>
      <c r="E59" s="14">
        <v>0.8</v>
      </c>
      <c r="F59" s="15">
        <f t="shared" si="5"/>
        <v>0</v>
      </c>
      <c r="G59" s="16">
        <f t="shared" si="7"/>
        <v>0</v>
      </c>
      <c r="H59" s="17">
        <f t="shared" si="8"/>
        <v>0</v>
      </c>
      <c r="I59" s="59">
        <v>0</v>
      </c>
      <c r="J59" s="11">
        <v>1</v>
      </c>
      <c r="K59" s="14">
        <v>0.2</v>
      </c>
      <c r="L59" s="15">
        <f t="shared" si="12"/>
        <v>0</v>
      </c>
      <c r="M59" s="16">
        <f t="shared" si="9"/>
        <v>0</v>
      </c>
      <c r="N59" s="17">
        <f t="shared" si="10"/>
        <v>0</v>
      </c>
      <c r="O59" s="17">
        <f t="shared" si="11"/>
        <v>0</v>
      </c>
    </row>
    <row r="60" spans="1:15" ht="12">
      <c r="A60" s="50" t="s">
        <v>69</v>
      </c>
      <c r="B60" s="51"/>
      <c r="C60" s="9">
        <f>SUM(C5:C59)</f>
        <v>20006</v>
      </c>
      <c r="D60" s="9" t="s">
        <v>70</v>
      </c>
      <c r="E60" s="9" t="s">
        <v>70</v>
      </c>
      <c r="F60" s="9">
        <f>SUM(F5:F59)</f>
        <v>10292</v>
      </c>
      <c r="G60" s="52">
        <f>SUM(G5:G59)</f>
        <v>0.8194593733826984</v>
      </c>
      <c r="H60" s="53">
        <f>SUM(H5:H59)</f>
        <v>44443.369999999995</v>
      </c>
      <c r="I60" s="9">
        <f>SUM(I5:I59)</f>
        <v>17300</v>
      </c>
      <c r="J60" s="9" t="s">
        <v>70</v>
      </c>
      <c r="K60" s="9" t="s">
        <v>70</v>
      </c>
      <c r="L60" s="9">
        <f>SUM(L5:L59)</f>
        <v>2267.5</v>
      </c>
      <c r="M60" s="52">
        <f>SUM(M5:M59)</f>
        <v>0.18054062661730164</v>
      </c>
      <c r="N60" s="53">
        <f>SUM(N5:N59)</f>
        <v>9791.619999999999</v>
      </c>
      <c r="O60" s="53">
        <f>SUM(O5:O59)</f>
        <v>54235</v>
      </c>
    </row>
    <row r="61" spans="1:15" ht="12">
      <c r="A61" s="54" t="s">
        <v>71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</row>
    <row r="63" ht="12">
      <c r="L63" s="55"/>
    </row>
    <row r="64" spans="8:18" ht="12">
      <c r="H64" s="55"/>
      <c r="L64" s="68"/>
      <c r="R64" s="69"/>
    </row>
  </sheetData>
  <sheetProtection/>
  <mergeCells count="9">
    <mergeCell ref="A1:B1"/>
    <mergeCell ref="A2:O2"/>
    <mergeCell ref="C3:H3"/>
    <mergeCell ref="I3:N3"/>
    <mergeCell ref="A60:B60"/>
    <mergeCell ref="A61:O61"/>
    <mergeCell ref="A3:A4"/>
    <mergeCell ref="B3:B4"/>
    <mergeCell ref="O3:O4"/>
  </mergeCells>
  <printOptions/>
  <pageMargins left="0.79" right="0.79" top="0.39" bottom="0.39" header="0.2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gdsczt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lwb</dc:creator>
  <cp:keywords/>
  <dc:description/>
  <cp:lastModifiedBy>linwb</cp:lastModifiedBy>
  <cp:lastPrinted>2016-11-18T09:14:10Z</cp:lastPrinted>
  <dcterms:created xsi:type="dcterms:W3CDTF">2014-05-19T08:34:19Z</dcterms:created>
  <dcterms:modified xsi:type="dcterms:W3CDTF">2019-03-22T05:00:19Z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